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caso I" sheetId="1" r:id="rId1"/>
    <sheet name="caso I cont" sheetId="2" r:id="rId2"/>
    <sheet name="_caso II" sheetId="3" r:id="rId3"/>
  </sheets>
  <definedNames>
    <definedName name="_xlnm.Print_Area" localSheetId="2">'_caso II'!$A$57:$H$90</definedName>
    <definedName name="_xlnm.Print_Area" localSheetId="0">'caso I'!$A$1:$F$44</definedName>
  </definedNames>
  <calcPr fullCalcOnLoad="1"/>
</workbook>
</file>

<file path=xl/sharedStrings.xml><?xml version="1.0" encoding="utf-8"?>
<sst xmlns="http://schemas.openxmlformats.org/spreadsheetml/2006/main" count="171" uniqueCount="115">
  <si>
    <t>U.N.L.P. - FACULTAD DE CIENCIAS ECONOMICAS</t>
  </si>
  <si>
    <t>CONTABILIDAD II - GUIA DE TRABAJOS PRACTICOS</t>
  </si>
  <si>
    <t>SOLUCION TRABAJO PRACTICO Nº 8: VALUACIÓN DE DISPONIBILIDADES</t>
  </si>
  <si>
    <t>CASO I</t>
  </si>
  <si>
    <t>FONDO FIJO EN PESOS</t>
  </si>
  <si>
    <t>Se entiende que la creación del FF ya fue registrada.</t>
  </si>
  <si>
    <t>FECHA</t>
  </si>
  <si>
    <t>CUENTAS Y NATURALEZA</t>
  </si>
  <si>
    <t>DEBE</t>
  </si>
  <si>
    <t>HABER</t>
  </si>
  <si>
    <t>GASTO DE LIBRERÍA Y PAPELERÍA</t>
  </si>
  <si>
    <t>GASTO DE FRANQUEO Y ENCOMIENDA</t>
  </si>
  <si>
    <t>GASTO DE COMBUSTIBLE</t>
  </si>
  <si>
    <t>GASTO DE AGASAJO Y REPRESENTACIÓN</t>
  </si>
  <si>
    <t xml:space="preserve">         FONDO FIJO EN PESOS</t>
  </si>
  <si>
    <t>LIBRO MAYOR : Fondo Fijo en Pesos</t>
  </si>
  <si>
    <t>1/11/04 CREACIÓN</t>
  </si>
  <si>
    <t>Saldo deudor</t>
  </si>
  <si>
    <t>BANCO CUENTA CORRIENTE EN PESOS</t>
  </si>
  <si>
    <t>Saldo s/ Mayor</t>
  </si>
  <si>
    <t>Gastos no contab.</t>
  </si>
  <si>
    <t>Saldo conciliado</t>
  </si>
  <si>
    <t>Gastos Bancarios</t>
  </si>
  <si>
    <t>Deudores por Ventas</t>
  </si>
  <si>
    <t>CASO II</t>
  </si>
  <si>
    <t>FF EN U$S:</t>
  </si>
  <si>
    <t>Fondo Fijo en dólares</t>
  </si>
  <si>
    <t xml:space="preserve">         Banco Pcia. c/c. en pesos</t>
  </si>
  <si>
    <t>Gastos de Representación</t>
  </si>
  <si>
    <t>Gs. Movilidad y Viáticos</t>
  </si>
  <si>
    <t xml:space="preserve">         Fondo Fijo en dólares</t>
  </si>
  <si>
    <t>Concepto</t>
  </si>
  <si>
    <t>Diferencia de Cambio</t>
  </si>
  <si>
    <t>Fondo Fijo en Dólares</t>
  </si>
  <si>
    <t>BANCO CUENTA CORRIENTE EN U$S</t>
  </si>
  <si>
    <t xml:space="preserve">Saldo s/ Extracto Bancario                     </t>
  </si>
  <si>
    <t xml:space="preserve">Saldo conciliado                             </t>
  </si>
  <si>
    <t xml:space="preserve">       Banco Río C/C M.Extr.</t>
  </si>
  <si>
    <t>Bco C.C. en M.Extr</t>
  </si>
  <si>
    <t>DEUDORES VARIOS</t>
  </si>
  <si>
    <t>GASTOS A RENDIR</t>
  </si>
  <si>
    <t>DEURORES VARIOS</t>
  </si>
  <si>
    <t>Comisiones no contab.</t>
  </si>
  <si>
    <t>Ch/ Rechazados</t>
  </si>
  <si>
    <t>Saldo s/ Extracto Bancario</t>
  </si>
  <si>
    <t>Cheques no presentados</t>
  </si>
  <si>
    <t>Cheques debitados erróneamente</t>
  </si>
  <si>
    <t>Depósitos no Acreditados</t>
  </si>
  <si>
    <t xml:space="preserve">       Banco Río Cuenta Corriente</t>
  </si>
  <si>
    <t>31/12/04     Ajuste</t>
  </si>
  <si>
    <t>FO</t>
  </si>
  <si>
    <t>VO</t>
  </si>
  <si>
    <t>Coef</t>
  </si>
  <si>
    <t>VOR</t>
  </si>
  <si>
    <t>V. Corr</t>
  </si>
  <si>
    <t>Ajuste de Bco. Cta. Corriente en Dólares</t>
  </si>
  <si>
    <t>Saldo Bco. U$S</t>
  </si>
  <si>
    <t>Asiento de Ajuste Bco. Cta. Cte. dólares</t>
  </si>
  <si>
    <t xml:space="preserve">         Diferencia de Cambio</t>
  </si>
  <si>
    <t>RECPAM</t>
  </si>
  <si>
    <t>Bco. Pcia. C/C en Pesos</t>
  </si>
  <si>
    <t>Saldo Final</t>
  </si>
  <si>
    <t>Asiento de Ajuste del Fondo Fijo en Dólares</t>
  </si>
  <si>
    <t>Ajuste del Fondo Fijo en Dólares</t>
  </si>
  <si>
    <t>Gs. Viáticos</t>
  </si>
  <si>
    <t>Gs. Mov. Y Viáticos</t>
  </si>
  <si>
    <t>Gs. Representación</t>
  </si>
  <si>
    <t>Asiento de Ajuste de los gastos soportados con el Fondo Fijo en Dólares</t>
  </si>
  <si>
    <t>Valor Corriente</t>
  </si>
  <si>
    <t>V.Corr.Origen</t>
  </si>
  <si>
    <t>V.Corr. Reexp</t>
  </si>
  <si>
    <t>F. Origen</t>
  </si>
  <si>
    <t>20-08-11</t>
  </si>
  <si>
    <t>07-09-11</t>
  </si>
  <si>
    <t>09-10-11</t>
  </si>
  <si>
    <t>11-11-11</t>
  </si>
  <si>
    <t>u$s 500 * $2,70 = $1.350</t>
  </si>
  <si>
    <t>u$s 150 * $2,70 = $405</t>
  </si>
  <si>
    <t>u$s 150 * $2,70 = $406</t>
  </si>
  <si>
    <t>u$s 80 * $2,70 = $216</t>
  </si>
  <si>
    <t>u$s 380 * $2,90 = $1.102</t>
  </si>
  <si>
    <t>u$s 100 * $2,70 = $270</t>
  </si>
  <si>
    <t>Ajuste de los gastos soportados con el Fondo Fijo en Dólares</t>
  </si>
  <si>
    <t>Aclaraciones sobre la solución propuesta:</t>
  </si>
  <si>
    <t>tiene dos fechas de anticuación diferentes a saber: Una la que corresponde a los dólares del inicio que no se gastaron en su totalidad y otra la que</t>
  </si>
  <si>
    <r>
      <rPr>
        <b/>
        <sz val="10.5"/>
        <rFont val="Arial"/>
        <family val="2"/>
      </rPr>
      <t>2)</t>
    </r>
    <r>
      <rPr>
        <sz val="10.5"/>
        <rFont val="Arial"/>
        <family val="2"/>
      </rPr>
      <t xml:space="preserve"> Coherente con lo registrado según punto 1) precedente, nótese que al cierre del ejercicio la cuenta fondo fijo en dólares quedó con un saldo que</t>
    </r>
  </si>
  <si>
    <r>
      <rPr>
        <b/>
        <sz val="10.5"/>
        <rFont val="Arial"/>
        <family val="2"/>
      </rPr>
      <t xml:space="preserve">3) </t>
    </r>
    <r>
      <rPr>
        <sz val="10.5"/>
        <rFont val="Arial"/>
        <family val="2"/>
      </rPr>
      <t>Coherente con lo registrado según 1) y 2) los gastos soportados con el fondo fijo en dólares se ajustaron desde el origen, que es la fecha de an-</t>
    </r>
  </si>
  <si>
    <t>ticuación del tipo de cambio aplicado (en este caso el de agosto que es u$s 1 = $ 2,70). Asimismo, al cierre del ejercicio se tuvo que determinar el</t>
  </si>
  <si>
    <t>valor corriente de los gastos en dólares al momento de cada erogación y se la ajustò por inflación desde cada fecha de cada erogación hasta el cie-</t>
  </si>
  <si>
    <t>cambio y para el CMV. Por ese motivo se considera adecuada su implementación.</t>
  </si>
  <si>
    <r>
      <rPr>
        <b/>
        <sz val="10.5"/>
        <rFont val="Arial"/>
        <family val="2"/>
      </rPr>
      <t xml:space="preserve">4) </t>
    </r>
    <r>
      <rPr>
        <sz val="10.5"/>
        <rFont val="Arial"/>
        <family val="2"/>
      </rPr>
      <t>El criterio adoptado en la solución propuesta conforme a los incisos 1), 2) y 3) es idéntico al aplicado en la solución del tp 7,2 para los bienes de</t>
    </r>
  </si>
  <si>
    <t xml:space="preserve">    a) Registrar los gastos en dólares a valores corrientes de cada fecha real de gasto. Esto es: registrarlos a valores corrientes.</t>
  </si>
  <si>
    <t xml:space="preserve">    c) Coherente con lo registrado en a) y b), los gastos soportados con el fondo fijo en dólares se ajustarán desde cada fecha real de cada gasto y </t>
  </si>
  <si>
    <t xml:space="preserve">        así quedarán expresados a valores corrientes de cada fecha de cada erogación y en moneda de poder adquisitivo de cierre.</t>
  </si>
  <si>
    <t>dos índices diferentes conforme a las dos anticuaciones distintas y así se determinó el VOR que luego se confrontó con el valor corriente al cierre</t>
  </si>
  <si>
    <r>
      <rPr>
        <b/>
        <sz val="10.5"/>
        <rFont val="Arial"/>
        <family val="2"/>
      </rPr>
      <t>5)</t>
    </r>
    <r>
      <rPr>
        <sz val="10.5"/>
        <rFont val="Arial"/>
        <family val="2"/>
      </rPr>
      <t xml:space="preserve"> No obstante se debe aclarar a los alumnos que también se pueden aplicar otros caminos que arrojarán idénticos resultados, como por ejemplo el</t>
    </r>
  </si>
  <si>
    <t xml:space="preserve">    siguiente:</t>
  </si>
  <si>
    <t xml:space="preserve">    RxT o Diferencia de Cambio.</t>
  </si>
  <si>
    <r>
      <rPr>
        <b/>
        <sz val="10.5"/>
        <rFont val="Arial"/>
        <family val="2"/>
      </rPr>
      <t xml:space="preserve">6) </t>
    </r>
    <r>
      <rPr>
        <sz val="10.5"/>
        <rFont val="Arial"/>
        <family val="2"/>
      </rPr>
      <t xml:space="preserve">La solución propuesta en incisos 1), 2) y 3) y la solución propuesta en 5) arrojan resultados exactamente iguales. Esto es: iguales saldos de la </t>
    </r>
  </si>
  <si>
    <r>
      <rPr>
        <b/>
        <sz val="10.5"/>
        <rFont val="Arial"/>
        <family val="2"/>
      </rPr>
      <t>1)</t>
    </r>
    <r>
      <rPr>
        <sz val="10.5"/>
        <rFont val="Arial"/>
        <family val="2"/>
      </rPr>
      <t xml:space="preserve"> Las registraciones de los gastos al momento de la reposición del fondo fijo en dólares y también al cierre del ejercicio, se efectuaron a los valores</t>
    </r>
  </si>
  <si>
    <t>históricos del tipo de cambio del dólar. En este caso fue a $2,70 porque el alta del fondo fijo en dólares se registró a ese tipo de cambio, y se imputa-</t>
  </si>
  <si>
    <t>ron contra fondo fijo en dólares, y la reposición se registró aumentando fondo fijo en dólares contra banco nación cta. cte. por el valor efectivamente</t>
  </si>
  <si>
    <t>podido registrar en un solo asiento.</t>
  </si>
  <si>
    <t>pagado por los dólares en ese momento al tipo de cambio u$s 1 = $ 2,90, total reposición en pesos igual a $ 1.102,- Gastos y reposición se hubieran</t>
  </si>
  <si>
    <t xml:space="preserve">corresponde a la resposición efectuada con fecha 9/10/11, Por lo tanto para el ajuste por inflación de la cuenta fondo fijo en dólares se aplicaron </t>
  </si>
  <si>
    <t>rre del ejercicio, calculando y registrando luego el correspondiente RxT o Diferencia de Cambio.</t>
  </si>
  <si>
    <t>determinándose el RxT o Diferencia de Cambio.</t>
  </si>
  <si>
    <t xml:space="preserve">    b) Coherente con el inciso a), al cierre la cuenta fondo fijo en dólares se deberá ajustar reexpresando cada movimiento conforme sea la anticuaciòn</t>
  </si>
  <si>
    <t xml:space="preserve">        saldo de dólares para determinar el RxT o Diferencia de Cambio.</t>
  </si>
  <si>
    <t xml:space="preserve">        de los mismos, determinando así el V.O.R. de la cuenta Fondo Fijo en Dólares, que luego se debe confrontar con el valor corriente al cierre del </t>
  </si>
  <si>
    <t xml:space="preserve">    cuenta Fondo Fijo en Dólares, iguales saldos de REI, iguales saldos en los gastos soportados con el fondo fijo en dólares e iguales saldos en el</t>
  </si>
  <si>
    <r>
      <rPr>
        <b/>
        <sz val="10.5"/>
        <rFont val="Arial"/>
        <family val="2"/>
      </rPr>
      <t xml:space="preserve">7) </t>
    </r>
    <r>
      <rPr>
        <sz val="10.5"/>
        <rFont val="Arial"/>
        <family val="2"/>
      </rPr>
      <t>La solución propuesta en el inciso 5) también se podría haber aplicado en la solución del tp 7,2 y por supuesto hubiera arrojado idénticos resultados.</t>
    </r>
  </si>
  <si>
    <t>Ajuste de Gastos Bancarios</t>
  </si>
  <si>
    <t>Asiento de ajuste de Gastos Bancarios</t>
  </si>
  <si>
    <t xml:space="preserve">          RECPAM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</si>
</sst>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/yy"/>
    <numFmt numFmtId="173" formatCode="_ * #,##0_ ;_ * \-#,##0_ ;_ * \-_ ;_ @_ "/>
    <numFmt numFmtId="174" formatCode="_ * #,##0.00_ ;_ * \-#,##0.00_ ;_ * \-_ ;_ @_ "/>
    <numFmt numFmtId="175" formatCode="dd\-mm\-yy"/>
    <numFmt numFmtId="176" formatCode="_ * #,##0.00_ ;_ * \-#,##0.00_ ;_ * \-??_ ;_ @_ "/>
    <numFmt numFmtId="177" formatCode="mmm\-yyyy"/>
    <numFmt numFmtId="178" formatCode="[$-2C0A]dddd\,\ dd&quot; de &quot;mmmm&quot; de &quot;yyyy"/>
    <numFmt numFmtId="179" formatCode="dd\-mm\-yy;@"/>
    <numFmt numFmtId="180" formatCode="_ * #,##0.0_ ;_ * \-#,##0.0_ ;_ * \-_ ;_ @_ "/>
  </numFmts>
  <fonts count="24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i/>
      <sz val="10.5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3" fontId="1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73" fontId="1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0" fontId="1" fillId="0" borderId="15" xfId="0" applyFont="1" applyBorder="1" applyAlignment="1">
      <alignment horizontal="left"/>
    </xf>
    <xf numFmtId="173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73" fontId="1" fillId="0" borderId="16" xfId="0" applyNumberFormat="1" applyFont="1" applyBorder="1" applyAlignment="1">
      <alignment/>
    </xf>
    <xf numFmtId="173" fontId="1" fillId="0" borderId="18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73" fontId="1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3" fontId="4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5" fontId="4" fillId="0" borderId="13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/>
    </xf>
    <xf numFmtId="174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4" fontId="4" fillId="0" borderId="13" xfId="0" applyNumberFormat="1" applyFont="1" applyBorder="1" applyAlignment="1">
      <alignment/>
    </xf>
    <xf numFmtId="174" fontId="4" fillId="0" borderId="14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174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174" fontId="4" fillId="0" borderId="16" xfId="0" applyNumberFormat="1" applyFont="1" applyBorder="1" applyAlignment="1">
      <alignment/>
    </xf>
    <xf numFmtId="174" fontId="4" fillId="0" borderId="18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6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173" fontId="4" fillId="0" borderId="21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3" fontId="4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173" fontId="4" fillId="0" borderId="24" xfId="0" applyNumberFormat="1" applyFont="1" applyBorder="1" applyAlignment="1">
      <alignment/>
    </xf>
    <xf numFmtId="173" fontId="4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173" fontId="4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74" fontId="4" fillId="0" borderId="15" xfId="0" applyNumberFormat="1" applyFont="1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174" fontId="4" fillId="0" borderId="39" xfId="0" applyNumberFormat="1" applyFont="1" applyBorder="1" applyAlignment="1">
      <alignment/>
    </xf>
    <xf numFmtId="174" fontId="4" fillId="0" borderId="40" xfId="0" applyNumberFormat="1" applyFont="1" applyBorder="1" applyAlignment="1">
      <alignment/>
    </xf>
    <xf numFmtId="174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175" fontId="4" fillId="0" borderId="39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44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171" fontId="4" fillId="0" borderId="0" xfId="0" applyNumberFormat="1" applyFont="1" applyAlignment="1">
      <alignment/>
    </xf>
    <xf numFmtId="4" fontId="4" fillId="0" borderId="26" xfId="0" applyNumberFormat="1" applyFont="1" applyBorder="1" applyAlignment="1">
      <alignment/>
    </xf>
    <xf numFmtId="0" fontId="4" fillId="0" borderId="36" xfId="0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43" xfId="0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175" fontId="4" fillId="0" borderId="41" xfId="0" applyNumberFormat="1" applyFont="1" applyBorder="1" applyAlignment="1">
      <alignment horizontal="center"/>
    </xf>
    <xf numFmtId="175" fontId="4" fillId="0" borderId="4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4" fillId="0" borderId="26" xfId="0" applyNumberFormat="1" applyFont="1" applyBorder="1" applyAlignment="1">
      <alignment/>
    </xf>
    <xf numFmtId="14" fontId="4" fillId="0" borderId="39" xfId="0" applyNumberFormat="1" applyFont="1" applyBorder="1" applyAlignment="1">
      <alignment/>
    </xf>
    <xf numFmtId="0" fontId="4" fillId="0" borderId="45" xfId="0" applyFont="1" applyBorder="1" applyAlignment="1">
      <alignment/>
    </xf>
    <xf numFmtId="4" fontId="4" fillId="0" borderId="4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174" fontId="0" fillId="0" borderId="44" xfId="0" applyNumberFormat="1" applyBorder="1" applyAlignment="1">
      <alignment/>
    </xf>
    <xf numFmtId="174" fontId="0" fillId="0" borderId="39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14" fontId="0" fillId="0" borderId="39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9</xdr:col>
      <xdr:colOff>571500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0"/>
          <a:ext cx="20288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0</xdr:rowOff>
    </xdr:from>
    <xdr:to>
      <xdr:col>11</xdr:col>
      <xdr:colOff>514350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288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21</xdr:row>
      <xdr:rowOff>9525</xdr:rowOff>
    </xdr:from>
    <xdr:to>
      <xdr:col>13</xdr:col>
      <xdr:colOff>571500</xdr:colOff>
      <xdr:row>32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3619500"/>
          <a:ext cx="20288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selection activeCell="G16" sqref="G16"/>
    </sheetView>
  </sheetViews>
  <sheetFormatPr defaultColWidth="11.00390625" defaultRowHeight="12.75"/>
  <cols>
    <col min="1" max="1" width="23.00390625" style="1" customWidth="1"/>
    <col min="2" max="2" width="10.140625" style="1" customWidth="1"/>
    <col min="3" max="3" width="35.140625" style="1" customWidth="1"/>
    <col min="4" max="4" width="9.00390625" style="1" customWidth="1"/>
    <col min="5" max="5" width="11.00390625" style="1" customWidth="1"/>
    <col min="6" max="6" width="12.421875" style="1" customWidth="1"/>
    <col min="7" max="16384" width="11.00390625" style="1" customWidth="1"/>
  </cols>
  <sheetData>
    <row r="1" spans="1:4" ht="12">
      <c r="A1" s="2" t="s">
        <v>0</v>
      </c>
      <c r="B1" s="2"/>
      <c r="C1" s="2"/>
      <c r="D1" s="2"/>
    </row>
    <row r="2" spans="1:4" ht="12">
      <c r="A2" s="2" t="s">
        <v>1</v>
      </c>
      <c r="B2" s="2"/>
      <c r="C2" s="2"/>
      <c r="D2" s="2"/>
    </row>
    <row r="3" ht="12"/>
    <row r="4" spans="1:6" ht="12">
      <c r="A4" s="161" t="s">
        <v>2</v>
      </c>
      <c r="B4" s="161"/>
      <c r="C4" s="161"/>
      <c r="D4" s="161"/>
      <c r="E4" s="161"/>
      <c r="F4" s="161"/>
    </row>
    <row r="5" spans="1:6" ht="12">
      <c r="A5" s="4"/>
      <c r="B5" s="4"/>
      <c r="C5" s="4"/>
      <c r="D5" s="4"/>
      <c r="E5" s="4"/>
      <c r="F5" s="4"/>
    </row>
    <row r="6" spans="1:6" ht="12">
      <c r="A6" s="5" t="s">
        <v>3</v>
      </c>
      <c r="B6" s="4"/>
      <c r="C6" s="4"/>
      <c r="D6" s="4"/>
      <c r="E6" s="4"/>
      <c r="F6" s="4"/>
    </row>
    <row r="7" ht="12"/>
    <row r="8" spans="1:2" ht="12">
      <c r="A8" s="6" t="s">
        <v>4</v>
      </c>
      <c r="B8" s="6"/>
    </row>
    <row r="9" ht="12.75" thickBot="1">
      <c r="A9" s="1" t="s">
        <v>5</v>
      </c>
    </row>
    <row r="10" spans="1:6" ht="12.75" thickBot="1">
      <c r="A10" s="3"/>
      <c r="B10" s="7" t="s">
        <v>6</v>
      </c>
      <c r="C10" s="8" t="s">
        <v>7</v>
      </c>
      <c r="D10" s="7"/>
      <c r="E10" s="7" t="s">
        <v>8</v>
      </c>
      <c r="F10" s="9" t="s">
        <v>9</v>
      </c>
    </row>
    <row r="11" spans="1:6" ht="12">
      <c r="A11" s="3"/>
      <c r="B11" s="10">
        <v>40908</v>
      </c>
      <c r="C11" s="11" t="s">
        <v>10</v>
      </c>
      <c r="D11" s="11"/>
      <c r="E11" s="12">
        <v>180</v>
      </c>
      <c r="F11" s="9"/>
    </row>
    <row r="12" spans="1:6" ht="12">
      <c r="A12" s="3"/>
      <c r="B12" s="13"/>
      <c r="C12" s="11" t="s">
        <v>11</v>
      </c>
      <c r="D12" s="11"/>
      <c r="E12" s="14">
        <v>100</v>
      </c>
      <c r="F12" s="15"/>
    </row>
    <row r="13" spans="1:6" ht="12">
      <c r="A13" s="3"/>
      <c r="B13" s="13"/>
      <c r="C13" s="11" t="s">
        <v>12</v>
      </c>
      <c r="D13" s="11"/>
      <c r="E13" s="14">
        <v>170</v>
      </c>
      <c r="F13" s="15"/>
    </row>
    <row r="14" spans="1:6" ht="12">
      <c r="A14" s="3"/>
      <c r="B14" s="13"/>
      <c r="C14" s="11" t="s">
        <v>13</v>
      </c>
      <c r="D14" s="11"/>
      <c r="E14" s="14">
        <v>150</v>
      </c>
      <c r="F14" s="15"/>
    </row>
    <row r="15" spans="1:7" ht="12.75" thickBot="1">
      <c r="A15" s="3"/>
      <c r="B15" s="13"/>
      <c r="C15" s="11" t="s">
        <v>14</v>
      </c>
      <c r="D15" s="11"/>
      <c r="E15" s="14"/>
      <c r="F15" s="14">
        <v>600</v>
      </c>
      <c r="G15" s="16"/>
    </row>
    <row r="16" spans="1:6" ht="12">
      <c r="A16" s="3"/>
      <c r="B16" s="10">
        <v>40908</v>
      </c>
      <c r="C16" s="17" t="s">
        <v>40</v>
      </c>
      <c r="D16" s="17"/>
      <c r="E16" s="12">
        <v>100</v>
      </c>
      <c r="F16" s="18"/>
    </row>
    <row r="17" spans="1:6" ht="12">
      <c r="A17" s="3"/>
      <c r="B17" s="19"/>
      <c r="C17" s="11" t="s">
        <v>10</v>
      </c>
      <c r="D17" s="11"/>
      <c r="E17" s="14">
        <v>30</v>
      </c>
      <c r="F17" s="20"/>
    </row>
    <row r="18" spans="1:6" ht="12">
      <c r="A18" s="3"/>
      <c r="B18" s="19"/>
      <c r="C18" s="11" t="s">
        <v>41</v>
      </c>
      <c r="D18" s="11"/>
      <c r="E18" s="14">
        <v>5</v>
      </c>
      <c r="F18" s="20"/>
    </row>
    <row r="19" spans="1:6" ht="12">
      <c r="A19" s="3"/>
      <c r="B19" s="19"/>
      <c r="C19" s="11" t="s">
        <v>14</v>
      </c>
      <c r="D19" s="11"/>
      <c r="E19" s="14"/>
      <c r="F19" s="20">
        <v>135</v>
      </c>
    </row>
    <row r="20" spans="1:6" ht="12.75" thickBot="1">
      <c r="A20" s="3"/>
      <c r="B20" s="21"/>
      <c r="C20" s="22"/>
      <c r="D20" s="22"/>
      <c r="E20" s="23"/>
      <c r="F20" s="24"/>
    </row>
    <row r="21" spans="1:6" ht="12">
      <c r="A21" s="3"/>
      <c r="B21" s="10">
        <v>40908</v>
      </c>
      <c r="C21" s="17" t="s">
        <v>39</v>
      </c>
      <c r="D21" s="17"/>
      <c r="E21" s="12">
        <v>10</v>
      </c>
      <c r="F21" s="18"/>
    </row>
    <row r="22" spans="1:6" ht="12.75" thickBot="1">
      <c r="A22" s="3"/>
      <c r="B22" s="21"/>
      <c r="C22" s="22" t="s">
        <v>14</v>
      </c>
      <c r="D22" s="22"/>
      <c r="E22" s="23"/>
      <c r="F22" s="24">
        <v>10</v>
      </c>
    </row>
    <row r="23" spans="1:7" ht="12">
      <c r="A23" s="3"/>
      <c r="B23" s="25"/>
      <c r="C23" s="11"/>
      <c r="D23" s="11"/>
      <c r="E23" s="26"/>
      <c r="F23" s="26"/>
      <c r="G23" s="27"/>
    </row>
    <row r="24" spans="1:7" ht="12.75" thickBot="1">
      <c r="A24" s="28" t="s">
        <v>15</v>
      </c>
      <c r="B24" s="29"/>
      <c r="C24" s="22"/>
      <c r="D24" s="99"/>
      <c r="E24" s="26"/>
      <c r="F24" s="26"/>
      <c r="G24" s="27"/>
    </row>
    <row r="25" spans="1:7" ht="12">
      <c r="A25" s="11" t="s">
        <v>16</v>
      </c>
      <c r="B25" s="30">
        <v>1000</v>
      </c>
      <c r="C25" s="31" t="s">
        <v>49</v>
      </c>
      <c r="D25" s="96">
        <v>600</v>
      </c>
      <c r="E25" s="26"/>
      <c r="F25" s="26"/>
      <c r="G25" s="27"/>
    </row>
    <row r="26" spans="1:7" ht="12">
      <c r="A26" s="32"/>
      <c r="B26" s="25"/>
      <c r="C26" s="33" t="s">
        <v>49</v>
      </c>
      <c r="D26" s="96">
        <v>135</v>
      </c>
      <c r="E26" s="26"/>
      <c r="F26" s="26"/>
      <c r="G26" s="27"/>
    </row>
    <row r="27" spans="1:7" ht="12">
      <c r="A27" s="34"/>
      <c r="B27" s="35"/>
      <c r="C27" s="33" t="s">
        <v>49</v>
      </c>
      <c r="D27" s="96">
        <v>10</v>
      </c>
      <c r="E27" s="26"/>
      <c r="F27" s="26"/>
      <c r="G27" s="27"/>
    </row>
    <row r="28" spans="1:7" ht="12">
      <c r="A28" s="32" t="s">
        <v>17</v>
      </c>
      <c r="B28" s="30">
        <f>1000-135-10-600</f>
        <v>255</v>
      </c>
      <c r="C28" s="33"/>
      <c r="D28" s="11"/>
      <c r="E28" s="26"/>
      <c r="F28" s="26"/>
      <c r="G28" s="27"/>
    </row>
    <row r="29" spans="1:7" ht="12">
      <c r="A29" s="3"/>
      <c r="B29" s="25"/>
      <c r="C29" s="33"/>
      <c r="D29" s="11"/>
      <c r="E29" s="26"/>
      <c r="F29" s="26"/>
      <c r="G29" s="27"/>
    </row>
    <row r="30" spans="1:7" ht="12">
      <c r="A30" s="3"/>
      <c r="B30" s="25"/>
      <c r="C30" s="11"/>
      <c r="D30" s="11"/>
      <c r="E30" s="26"/>
      <c r="F30" s="26"/>
      <c r="G30" s="27"/>
    </row>
    <row r="31" spans="1:7" ht="12">
      <c r="A31" s="162" t="s">
        <v>18</v>
      </c>
      <c r="B31" s="162"/>
      <c r="C31" s="162"/>
      <c r="D31" s="36"/>
      <c r="E31" s="26"/>
      <c r="F31" s="26"/>
      <c r="G31" s="27"/>
    </row>
    <row r="32" spans="1:7" ht="12">
      <c r="A32" s="37"/>
      <c r="B32" s="35"/>
      <c r="C32" s="38"/>
      <c r="D32" s="11"/>
      <c r="E32" s="26"/>
      <c r="F32" s="26"/>
      <c r="G32" s="27"/>
    </row>
    <row r="33" spans="1:7" ht="12">
      <c r="A33" s="94" t="s">
        <v>19</v>
      </c>
      <c r="B33" s="30">
        <v>12000</v>
      </c>
      <c r="C33" s="39" t="s">
        <v>44</v>
      </c>
      <c r="D33" s="97">
        <v>9620</v>
      </c>
      <c r="E33" s="26"/>
      <c r="F33" s="26"/>
      <c r="G33" s="27"/>
    </row>
    <row r="34" spans="1:7" ht="12">
      <c r="A34" s="94" t="s">
        <v>42</v>
      </c>
      <c r="B34" s="30">
        <v>-60</v>
      </c>
      <c r="C34" s="33" t="s">
        <v>45</v>
      </c>
      <c r="D34" s="96">
        <v>-500</v>
      </c>
      <c r="E34" s="26"/>
      <c r="F34" s="26"/>
      <c r="G34" s="27"/>
    </row>
    <row r="35" spans="1:7" ht="12">
      <c r="A35" s="94" t="s">
        <v>43</v>
      </c>
      <c r="B35" s="30">
        <v>-600</v>
      </c>
      <c r="C35" s="33" t="s">
        <v>46</v>
      </c>
      <c r="D35" s="96">
        <v>420</v>
      </c>
      <c r="E35" s="26"/>
      <c r="F35" s="26"/>
      <c r="G35" s="27"/>
    </row>
    <row r="36" spans="1:7" ht="12">
      <c r="A36" s="95"/>
      <c r="B36" s="40"/>
      <c r="C36" s="41" t="s">
        <v>47</v>
      </c>
      <c r="D36" s="98">
        <v>1800</v>
      </c>
      <c r="E36" s="26"/>
      <c r="F36" s="26"/>
      <c r="G36" s="27"/>
    </row>
    <row r="37" spans="1:7" ht="12">
      <c r="A37" s="94"/>
      <c r="B37" s="30"/>
      <c r="C37" s="33"/>
      <c r="D37" s="96"/>
      <c r="E37" s="26"/>
      <c r="F37" s="26"/>
      <c r="G37" s="27"/>
    </row>
    <row r="38" spans="1:7" ht="12">
      <c r="A38" s="94" t="s">
        <v>21</v>
      </c>
      <c r="B38" s="30">
        <f>SUM(B33:B37)</f>
        <v>11340</v>
      </c>
      <c r="C38" s="33" t="s">
        <v>21</v>
      </c>
      <c r="D38" s="96">
        <f>SUM(D33:D37)</f>
        <v>11340</v>
      </c>
      <c r="E38" s="26"/>
      <c r="F38" s="26"/>
      <c r="G38" s="27"/>
    </row>
    <row r="39" spans="1:7" ht="12.75" thickBot="1">
      <c r="A39" s="3"/>
      <c r="B39" s="25"/>
      <c r="C39" s="11"/>
      <c r="D39" s="11"/>
      <c r="E39" s="26"/>
      <c r="F39" s="26"/>
      <c r="G39" s="27"/>
    </row>
    <row r="40" spans="1:7" ht="12.75" thickBot="1">
      <c r="A40" s="3"/>
      <c r="B40" s="7" t="s">
        <v>6</v>
      </c>
      <c r="C40" s="8" t="s">
        <v>7</v>
      </c>
      <c r="D40" s="7"/>
      <c r="E40" s="7" t="s">
        <v>8</v>
      </c>
      <c r="F40" s="9" t="s">
        <v>9</v>
      </c>
      <c r="G40" s="27"/>
    </row>
    <row r="41" spans="1:7" ht="12">
      <c r="A41" s="3"/>
      <c r="B41" s="10">
        <v>40908</v>
      </c>
      <c r="C41" s="17" t="s">
        <v>22</v>
      </c>
      <c r="D41" s="17"/>
      <c r="E41" s="12">
        <v>60</v>
      </c>
      <c r="F41" s="9"/>
      <c r="G41" s="27"/>
    </row>
    <row r="42" spans="1:7" ht="12">
      <c r="A42" s="3"/>
      <c r="B42" s="13"/>
      <c r="C42" s="11" t="s">
        <v>23</v>
      </c>
      <c r="D42" s="11"/>
      <c r="E42" s="14">
        <v>600</v>
      </c>
      <c r="F42" s="15"/>
      <c r="G42" s="27"/>
    </row>
    <row r="43" spans="1:7" ht="12">
      <c r="A43" s="3"/>
      <c r="B43" s="13"/>
      <c r="C43" s="11" t="s">
        <v>48</v>
      </c>
      <c r="D43" s="11"/>
      <c r="E43" s="14"/>
      <c r="F43" s="14">
        <v>660</v>
      </c>
      <c r="G43" s="27"/>
    </row>
    <row r="44" spans="1:7" ht="12.75" thickBot="1">
      <c r="A44" s="3"/>
      <c r="B44" s="42"/>
      <c r="C44" s="22"/>
      <c r="D44" s="22"/>
      <c r="E44" s="23"/>
      <c r="F44" s="23"/>
      <c r="G44" s="27"/>
    </row>
    <row r="45" spans="1:7" ht="12">
      <c r="A45" s="3"/>
      <c r="B45" s="25"/>
      <c r="C45" s="11"/>
      <c r="D45" s="11"/>
      <c r="E45" s="26"/>
      <c r="F45" s="26"/>
      <c r="G45" s="27"/>
    </row>
    <row r="46" spans="1:7" ht="12">
      <c r="A46" s="3"/>
      <c r="B46" s="25"/>
      <c r="C46" s="11"/>
      <c r="D46" s="11"/>
      <c r="E46" s="26"/>
      <c r="F46" s="26"/>
      <c r="G46" s="27"/>
    </row>
    <row r="47" ht="12">
      <c r="G47" s="27"/>
    </row>
    <row r="48" ht="12">
      <c r="G48" s="27"/>
    </row>
    <row r="49" ht="12">
      <c r="G49" s="27"/>
    </row>
    <row r="50" ht="12">
      <c r="G50" s="27"/>
    </row>
    <row r="51" ht="12">
      <c r="G51" s="27"/>
    </row>
    <row r="52" ht="12">
      <c r="G52" s="27"/>
    </row>
    <row r="53" ht="12">
      <c r="G53" s="27"/>
    </row>
    <row r="54" ht="12">
      <c r="G54" s="27"/>
    </row>
    <row r="55" ht="12">
      <c r="G55" s="27"/>
    </row>
    <row r="56" ht="12">
      <c r="G56" s="27"/>
    </row>
    <row r="57" ht="12">
      <c r="G57" s="27"/>
    </row>
    <row r="58" ht="12">
      <c r="G58" s="27"/>
    </row>
    <row r="59" ht="12">
      <c r="G59" s="27"/>
    </row>
    <row r="60" ht="12">
      <c r="G60" s="27"/>
    </row>
    <row r="61" ht="12">
      <c r="G61" s="27"/>
    </row>
    <row r="62" spans="1:7" ht="12">
      <c r="A62" s="3"/>
      <c r="B62" s="25"/>
      <c r="C62" s="11"/>
      <c r="D62" s="11"/>
      <c r="E62" s="43"/>
      <c r="F62" s="43"/>
      <c r="G62" s="27"/>
    </row>
    <row r="63" spans="1:7" ht="12">
      <c r="A63" s="3"/>
      <c r="B63" s="25"/>
      <c r="C63" s="11"/>
      <c r="D63" s="11"/>
      <c r="E63" s="43"/>
      <c r="F63" s="43"/>
      <c r="G63" s="27"/>
    </row>
    <row r="64" spans="1:7" ht="12">
      <c r="A64" s="3"/>
      <c r="B64" s="25"/>
      <c r="C64" s="11"/>
      <c r="D64" s="11"/>
      <c r="E64" s="43"/>
      <c r="F64" s="43"/>
      <c r="G64" s="27"/>
    </row>
    <row r="65" spans="1:7" ht="12">
      <c r="A65" s="3"/>
      <c r="B65" s="25"/>
      <c r="C65" s="11"/>
      <c r="D65" s="11"/>
      <c r="E65" s="43"/>
      <c r="F65" s="43"/>
      <c r="G65" s="27"/>
    </row>
    <row r="66" spans="1:7" ht="12">
      <c r="A66" s="3"/>
      <c r="B66" s="3"/>
      <c r="C66" s="3"/>
      <c r="D66" s="3"/>
      <c r="E66" s="44"/>
      <c r="F66" s="45"/>
      <c r="G66" s="27"/>
    </row>
    <row r="67" spans="1:7" ht="12">
      <c r="A67" s="3"/>
      <c r="B67" s="25"/>
      <c r="C67" s="11"/>
      <c r="D67" s="11"/>
      <c r="E67" s="43"/>
      <c r="F67" s="43"/>
      <c r="G67" s="27"/>
    </row>
    <row r="68" spans="1:7" ht="12">
      <c r="A68" s="3"/>
      <c r="B68" s="25"/>
      <c r="C68" s="11"/>
      <c r="D68" s="11"/>
      <c r="E68" s="43"/>
      <c r="F68" s="43"/>
      <c r="G68" s="27"/>
    </row>
    <row r="69" spans="1:7" ht="12">
      <c r="A69" s="3"/>
      <c r="B69" s="25"/>
      <c r="C69" s="11"/>
      <c r="D69" s="11"/>
      <c r="E69" s="43"/>
      <c r="F69" s="43"/>
      <c r="G69" s="27"/>
    </row>
    <row r="70" spans="1:7" ht="12">
      <c r="A70" s="3"/>
      <c r="B70" s="25"/>
      <c r="C70" s="11"/>
      <c r="D70" s="11"/>
      <c r="E70" s="43"/>
      <c r="F70" s="43"/>
      <c r="G70" s="27"/>
    </row>
    <row r="71" spans="1:7" ht="12">
      <c r="A71" s="6"/>
      <c r="B71" s="25"/>
      <c r="C71" s="27"/>
      <c r="D71" s="27"/>
      <c r="E71" s="43"/>
      <c r="F71" s="43"/>
      <c r="G71" s="27"/>
    </row>
    <row r="72" spans="1:7" ht="12">
      <c r="A72" s="3"/>
      <c r="B72" s="25"/>
      <c r="C72" s="27"/>
      <c r="D72" s="27"/>
      <c r="E72" s="43"/>
      <c r="F72" s="43"/>
      <c r="G72" s="27"/>
    </row>
    <row r="73" spans="1:7" ht="12">
      <c r="A73" s="3"/>
      <c r="B73" s="25"/>
      <c r="C73" s="11"/>
      <c r="D73" s="11"/>
      <c r="E73" s="43"/>
      <c r="F73" s="43"/>
      <c r="G73" s="27"/>
    </row>
    <row r="74" spans="1:7" ht="12">
      <c r="A74" s="3"/>
      <c r="B74" s="25"/>
      <c r="C74" s="11"/>
      <c r="D74" s="11"/>
      <c r="E74" s="43"/>
      <c r="F74" s="43"/>
      <c r="G74" s="27"/>
    </row>
    <row r="75" spans="1:7" ht="12">
      <c r="A75" s="3"/>
      <c r="B75" s="25"/>
      <c r="C75" s="11"/>
      <c r="D75" s="11"/>
      <c r="E75" s="43"/>
      <c r="F75" s="43"/>
      <c r="G75" s="27"/>
    </row>
    <row r="76" spans="1:7" ht="12">
      <c r="A76" s="3"/>
      <c r="B76" s="25"/>
      <c r="C76" s="11"/>
      <c r="D76" s="11"/>
      <c r="E76" s="43"/>
      <c r="F76" s="43"/>
      <c r="G76" s="27"/>
    </row>
    <row r="77" spans="1:7" ht="12">
      <c r="A77" s="3"/>
      <c r="B77" s="25"/>
      <c r="C77" s="11"/>
      <c r="D77" s="11"/>
      <c r="E77" s="43"/>
      <c r="F77" s="43"/>
      <c r="G77" s="27"/>
    </row>
    <row r="78" spans="1:7" ht="12">
      <c r="A78" s="27"/>
      <c r="B78" s="27"/>
      <c r="C78" s="27"/>
      <c r="D78" s="27"/>
      <c r="E78" s="43"/>
      <c r="F78" s="43"/>
      <c r="G78" s="27"/>
    </row>
    <row r="79" spans="1:7" ht="12">
      <c r="A79" s="27"/>
      <c r="B79" s="27"/>
      <c r="C79" s="27"/>
      <c r="D79" s="27"/>
      <c r="E79" s="43"/>
      <c r="F79" s="43"/>
      <c r="G79" s="27"/>
    </row>
    <row r="80" spans="1:7" ht="12">
      <c r="A80" s="27"/>
      <c r="B80" s="27"/>
      <c r="C80" s="27"/>
      <c r="D80" s="27"/>
      <c r="E80" s="43"/>
      <c r="F80" s="43"/>
      <c r="G80" s="27"/>
    </row>
    <row r="81" spans="1:7" ht="12">
      <c r="A81" s="27"/>
      <c r="B81" s="27"/>
      <c r="C81" s="27"/>
      <c r="D81" s="27"/>
      <c r="E81" s="43"/>
      <c r="F81" s="43"/>
      <c r="G81" s="27"/>
    </row>
    <row r="82" spans="1:7" ht="12">
      <c r="A82" s="27"/>
      <c r="B82" s="27"/>
      <c r="C82" s="27"/>
      <c r="D82" s="27"/>
      <c r="E82" s="43"/>
      <c r="F82" s="43"/>
      <c r="G82" s="27"/>
    </row>
    <row r="83" spans="1:7" ht="12">
      <c r="A83" s="27"/>
      <c r="B83" s="27"/>
      <c r="C83" s="27"/>
      <c r="D83" s="27"/>
      <c r="E83" s="43"/>
      <c r="F83" s="43"/>
      <c r="G83" s="27"/>
    </row>
    <row r="84" spans="1:7" ht="12">
      <c r="A84" s="27"/>
      <c r="B84" s="27"/>
      <c r="C84" s="27"/>
      <c r="D84" s="27"/>
      <c r="E84" s="43"/>
      <c r="F84" s="43"/>
      <c r="G84" s="27"/>
    </row>
    <row r="85" spans="1:7" ht="12">
      <c r="A85" s="27"/>
      <c r="B85" s="27"/>
      <c r="C85" s="27"/>
      <c r="D85" s="27"/>
      <c r="E85" s="43"/>
      <c r="F85" s="43"/>
      <c r="G85" s="27"/>
    </row>
    <row r="86" spans="1:7" ht="12">
      <c r="A86" s="27"/>
      <c r="B86" s="27"/>
      <c r="C86" s="27"/>
      <c r="D86" s="27"/>
      <c r="E86" s="43"/>
      <c r="F86" s="43"/>
      <c r="G86" s="27"/>
    </row>
    <row r="87" spans="1:7" ht="12">
      <c r="A87" s="27"/>
      <c r="B87" s="27"/>
      <c r="C87" s="27"/>
      <c r="D87" s="27"/>
      <c r="E87" s="43"/>
      <c r="F87" s="43"/>
      <c r="G87" s="27"/>
    </row>
    <row r="88" spans="1:7" ht="12">
      <c r="A88" s="27"/>
      <c r="B88" s="27"/>
      <c r="C88" s="27"/>
      <c r="D88" s="27"/>
      <c r="E88" s="43"/>
      <c r="F88" s="43"/>
      <c r="G88" s="27"/>
    </row>
    <row r="89" spans="1:7" ht="12">
      <c r="A89" s="27"/>
      <c r="B89" s="27"/>
      <c r="C89" s="27"/>
      <c r="D89" s="27"/>
      <c r="E89" s="43"/>
      <c r="F89" s="43"/>
      <c r="G89" s="27"/>
    </row>
    <row r="90" spans="1:7" ht="12">
      <c r="A90" s="27"/>
      <c r="B90" s="27"/>
      <c r="C90" s="27"/>
      <c r="D90" s="27"/>
      <c r="E90" s="43"/>
      <c r="F90" s="43"/>
      <c r="G90" s="27"/>
    </row>
    <row r="91" spans="1:7" ht="12">
      <c r="A91" s="27"/>
      <c r="B91" s="27"/>
      <c r="C91" s="27"/>
      <c r="D91" s="27"/>
      <c r="E91" s="43"/>
      <c r="F91" s="43"/>
      <c r="G91" s="27"/>
    </row>
    <row r="92" spans="1:7" ht="12">
      <c r="A92" s="27"/>
      <c r="B92" s="27"/>
      <c r="C92" s="27"/>
      <c r="D92" s="27"/>
      <c r="E92" s="43"/>
      <c r="F92" s="43"/>
      <c r="G92" s="27"/>
    </row>
    <row r="93" spans="1:7" ht="12">
      <c r="A93" s="27"/>
      <c r="B93" s="27"/>
      <c r="C93" s="27"/>
      <c r="D93" s="27"/>
      <c r="E93" s="43"/>
      <c r="F93" s="43"/>
      <c r="G93" s="27"/>
    </row>
    <row r="94" spans="1:7" ht="12">
      <c r="A94" s="27"/>
      <c r="B94" s="27"/>
      <c r="C94" s="27"/>
      <c r="D94" s="27"/>
      <c r="E94" s="43"/>
      <c r="F94" s="43"/>
      <c r="G94" s="27"/>
    </row>
    <row r="95" spans="1:7" ht="12">
      <c r="A95" s="27"/>
      <c r="B95" s="27"/>
      <c r="C95" s="27"/>
      <c r="D95" s="27"/>
      <c r="E95" s="43"/>
      <c r="F95" s="43"/>
      <c r="G95" s="27"/>
    </row>
    <row r="96" spans="1:7" ht="12">
      <c r="A96" s="27"/>
      <c r="B96" s="27"/>
      <c r="C96" s="27"/>
      <c r="D96" s="27"/>
      <c r="E96" s="43"/>
      <c r="F96" s="43"/>
      <c r="G96" s="27"/>
    </row>
    <row r="97" spans="1:7" ht="12">
      <c r="A97" s="27"/>
      <c r="B97" s="27"/>
      <c r="C97" s="27"/>
      <c r="D97" s="27"/>
      <c r="E97" s="43"/>
      <c r="F97" s="43"/>
      <c r="G97" s="27"/>
    </row>
    <row r="98" spans="1:7" ht="12">
      <c r="A98" s="27"/>
      <c r="B98" s="27"/>
      <c r="C98" s="27"/>
      <c r="D98" s="27"/>
      <c r="E98" s="43"/>
      <c r="F98" s="43"/>
      <c r="G98" s="27"/>
    </row>
    <row r="99" spans="1:7" ht="12">
      <c r="A99" s="27"/>
      <c r="B99" s="27"/>
      <c r="C99" s="27"/>
      <c r="D99" s="27"/>
      <c r="E99" s="43"/>
      <c r="F99" s="43"/>
      <c r="G99" s="27"/>
    </row>
    <row r="100" spans="1:7" ht="12">
      <c r="A100" s="27"/>
      <c r="B100" s="27"/>
      <c r="C100" s="27"/>
      <c r="D100" s="27"/>
      <c r="E100" s="43"/>
      <c r="F100" s="43"/>
      <c r="G100" s="27"/>
    </row>
    <row r="101" spans="1:7" ht="12">
      <c r="A101" s="27"/>
      <c r="B101" s="27"/>
      <c r="C101" s="27"/>
      <c r="D101" s="27"/>
      <c r="E101" s="43"/>
      <c r="F101" s="43"/>
      <c r="G101" s="27"/>
    </row>
    <row r="102" spans="1:7" ht="12">
      <c r="A102" s="27"/>
      <c r="B102" s="27"/>
      <c r="C102" s="27"/>
      <c r="D102" s="27"/>
      <c r="E102" s="43"/>
      <c r="F102" s="43"/>
      <c r="G102" s="27"/>
    </row>
    <row r="103" spans="1:7" ht="12">
      <c r="A103" s="27"/>
      <c r="B103" s="27"/>
      <c r="C103" s="27"/>
      <c r="D103" s="27"/>
      <c r="E103" s="43"/>
      <c r="F103" s="43"/>
      <c r="G103" s="27"/>
    </row>
    <row r="104" spans="1:7" ht="12">
      <c r="A104" s="27"/>
      <c r="B104" s="27"/>
      <c r="C104" s="27"/>
      <c r="D104" s="27"/>
      <c r="E104" s="43"/>
      <c r="F104" s="43"/>
      <c r="G104" s="27"/>
    </row>
    <row r="105" spans="1:7" ht="12">
      <c r="A105" s="27"/>
      <c r="B105" s="27"/>
      <c r="C105" s="27"/>
      <c r="D105" s="27"/>
      <c r="E105" s="43"/>
      <c r="F105" s="43"/>
      <c r="G105" s="27"/>
    </row>
    <row r="106" spans="5:6" ht="12">
      <c r="E106" s="46"/>
      <c r="F106" s="46"/>
    </row>
    <row r="107" spans="5:6" ht="12">
      <c r="E107" s="46"/>
      <c r="F107" s="46"/>
    </row>
    <row r="108" spans="5:6" ht="12">
      <c r="E108" s="46"/>
      <c r="F108" s="46"/>
    </row>
    <row r="109" spans="5:6" ht="12">
      <c r="E109" s="46"/>
      <c r="F109" s="46"/>
    </row>
    <row r="110" spans="5:6" ht="12">
      <c r="E110" s="46"/>
      <c r="F110" s="46"/>
    </row>
    <row r="111" spans="5:6" ht="12">
      <c r="E111" s="46"/>
      <c r="F111" s="46"/>
    </row>
    <row r="112" spans="5:6" ht="12">
      <c r="E112" s="46"/>
      <c r="F112" s="46"/>
    </row>
    <row r="113" spans="5:6" ht="12">
      <c r="E113" s="46"/>
      <c r="F113" s="46"/>
    </row>
    <row r="114" spans="5:6" ht="12">
      <c r="E114" s="46"/>
      <c r="F114" s="46"/>
    </row>
    <row r="115" spans="5:6" ht="12">
      <c r="E115" s="46"/>
      <c r="F115" s="46"/>
    </row>
    <row r="116" spans="5:6" ht="12">
      <c r="E116" s="46"/>
      <c r="F116" s="46"/>
    </row>
    <row r="117" spans="5:6" ht="12">
      <c r="E117" s="46"/>
      <c r="F117" s="46"/>
    </row>
    <row r="118" spans="5:6" ht="12">
      <c r="E118" s="46"/>
      <c r="F118" s="46"/>
    </row>
    <row r="119" spans="5:6" ht="12">
      <c r="E119" s="46"/>
      <c r="F119" s="46"/>
    </row>
    <row r="120" spans="5:6" ht="12">
      <c r="E120" s="46"/>
      <c r="F120" s="46"/>
    </row>
    <row r="121" spans="5:6" ht="12">
      <c r="E121" s="46"/>
      <c r="F121" s="46"/>
    </row>
    <row r="122" spans="5:6" ht="12">
      <c r="E122" s="46"/>
      <c r="F122" s="46"/>
    </row>
    <row r="123" spans="5:6" ht="12">
      <c r="E123" s="46"/>
      <c r="F123" s="46"/>
    </row>
    <row r="124" spans="5:6" ht="12">
      <c r="E124" s="46"/>
      <c r="F124" s="46"/>
    </row>
    <row r="125" spans="5:6" ht="12">
      <c r="E125" s="46"/>
      <c r="F125" s="46"/>
    </row>
    <row r="126" spans="5:6" ht="12">
      <c r="E126" s="46"/>
      <c r="F126" s="46"/>
    </row>
    <row r="127" spans="5:6" ht="12">
      <c r="E127" s="46"/>
      <c r="F127" s="46"/>
    </row>
    <row r="128" spans="5:6" ht="12">
      <c r="E128" s="46"/>
      <c r="F128" s="46"/>
    </row>
    <row r="129" spans="5:6" ht="12">
      <c r="E129" s="46"/>
      <c r="F129" s="46"/>
    </row>
    <row r="130" spans="5:6" ht="12">
      <c r="E130" s="46"/>
      <c r="F130" s="46"/>
    </row>
    <row r="131" spans="5:6" ht="12">
      <c r="E131" s="46"/>
      <c r="F131" s="46"/>
    </row>
    <row r="132" spans="5:6" ht="12">
      <c r="E132" s="46"/>
      <c r="F132" s="46"/>
    </row>
    <row r="133" spans="5:6" ht="12">
      <c r="E133" s="46"/>
      <c r="F133" s="46"/>
    </row>
    <row r="134" spans="5:6" ht="12">
      <c r="E134" s="46"/>
      <c r="F134" s="46"/>
    </row>
    <row r="135" spans="5:6" ht="12">
      <c r="E135" s="46"/>
      <c r="F135" s="46"/>
    </row>
    <row r="136" spans="5:6" ht="12">
      <c r="E136" s="46"/>
      <c r="F136" s="46"/>
    </row>
    <row r="137" spans="5:6" ht="12">
      <c r="E137" s="46"/>
      <c r="F137" s="46"/>
    </row>
    <row r="138" spans="5:6" ht="12">
      <c r="E138" s="46"/>
      <c r="F138" s="46"/>
    </row>
    <row r="139" spans="5:6" ht="12">
      <c r="E139" s="46"/>
      <c r="F139" s="46"/>
    </row>
    <row r="140" spans="5:6" ht="12">
      <c r="E140" s="46"/>
      <c r="F140" s="46"/>
    </row>
    <row r="141" spans="5:6" ht="12">
      <c r="E141" s="46"/>
      <c r="F141" s="46"/>
    </row>
    <row r="142" spans="5:6" ht="12">
      <c r="E142" s="46"/>
      <c r="F142" s="46"/>
    </row>
    <row r="143" spans="5:6" ht="12">
      <c r="E143" s="46"/>
      <c r="F143" s="46"/>
    </row>
    <row r="144" spans="5:6" ht="12">
      <c r="E144" s="46"/>
      <c r="F144" s="46"/>
    </row>
    <row r="145" spans="5:6" ht="12">
      <c r="E145" s="46"/>
      <c r="F145" s="46"/>
    </row>
    <row r="146" spans="5:6" ht="12">
      <c r="E146" s="46"/>
      <c r="F146" s="46"/>
    </row>
    <row r="147" spans="5:6" ht="12">
      <c r="E147" s="46"/>
      <c r="F147" s="46"/>
    </row>
    <row r="148" spans="5:6" ht="12">
      <c r="E148" s="46"/>
      <c r="F148" s="46"/>
    </row>
    <row r="149" spans="5:6" ht="12">
      <c r="E149" s="46"/>
      <c r="F149" s="46"/>
    </row>
    <row r="150" spans="5:6" ht="12">
      <c r="E150" s="46"/>
      <c r="F150" s="46"/>
    </row>
    <row r="151" spans="5:6" ht="12">
      <c r="E151" s="46"/>
      <c r="F151" s="46"/>
    </row>
    <row r="152" spans="5:6" ht="12">
      <c r="E152" s="46"/>
      <c r="F152" s="46"/>
    </row>
    <row r="153" spans="5:6" ht="12">
      <c r="E153" s="46"/>
      <c r="F153" s="46"/>
    </row>
    <row r="154" spans="5:6" ht="12">
      <c r="E154" s="46"/>
      <c r="F154" s="46"/>
    </row>
    <row r="155" spans="5:6" ht="12">
      <c r="E155" s="46"/>
      <c r="F155" s="46"/>
    </row>
    <row r="156" spans="5:6" ht="12">
      <c r="E156" s="46"/>
      <c r="F156" s="46"/>
    </row>
    <row r="157" spans="5:6" ht="12">
      <c r="E157" s="46"/>
      <c r="F157" s="46"/>
    </row>
    <row r="158" spans="5:6" ht="12">
      <c r="E158" s="46"/>
      <c r="F158" s="46"/>
    </row>
    <row r="159" spans="5:6" ht="12">
      <c r="E159" s="46"/>
      <c r="F159" s="46"/>
    </row>
    <row r="160" spans="5:6" ht="12">
      <c r="E160" s="46"/>
      <c r="F160" s="46"/>
    </row>
    <row r="161" spans="5:6" ht="12">
      <c r="E161" s="46"/>
      <c r="F161" s="46"/>
    </row>
    <row r="162" spans="5:6" ht="12">
      <c r="E162" s="46"/>
      <c r="F162" s="46"/>
    </row>
    <row r="163" spans="5:6" ht="12">
      <c r="E163" s="46"/>
      <c r="F163" s="46"/>
    </row>
    <row r="164" spans="5:6" ht="12">
      <c r="E164" s="46"/>
      <c r="F164" s="46"/>
    </row>
    <row r="165" spans="5:6" ht="12">
      <c r="E165" s="46"/>
      <c r="F165" s="46"/>
    </row>
    <row r="166" spans="5:6" ht="12">
      <c r="E166" s="46"/>
      <c r="F166" s="46"/>
    </row>
    <row r="167" spans="5:6" ht="12">
      <c r="E167" s="46"/>
      <c r="F167" s="46"/>
    </row>
    <row r="168" spans="5:6" ht="12">
      <c r="E168" s="46"/>
      <c r="F168" s="46"/>
    </row>
    <row r="169" spans="5:6" ht="12">
      <c r="E169" s="46"/>
      <c r="F169" s="46"/>
    </row>
    <row r="170" spans="5:6" ht="12">
      <c r="E170" s="46"/>
      <c r="F170" s="46"/>
    </row>
    <row r="171" spans="5:6" ht="12">
      <c r="E171" s="46"/>
      <c r="F171" s="46"/>
    </row>
    <row r="172" spans="5:6" ht="12">
      <c r="E172" s="46"/>
      <c r="F172" s="46"/>
    </row>
    <row r="173" spans="5:6" ht="12">
      <c r="E173" s="46"/>
      <c r="F173" s="46"/>
    </row>
    <row r="174" spans="5:6" ht="12">
      <c r="E174" s="46"/>
      <c r="F174" s="46"/>
    </row>
    <row r="175" spans="5:6" ht="12">
      <c r="E175" s="46"/>
      <c r="F175" s="46"/>
    </row>
    <row r="176" spans="5:6" ht="12">
      <c r="E176" s="46"/>
      <c r="F176" s="46"/>
    </row>
    <row r="177" spans="5:6" ht="12">
      <c r="E177" s="46"/>
      <c r="F177" s="46"/>
    </row>
    <row r="178" spans="5:6" ht="12">
      <c r="E178" s="46"/>
      <c r="F178" s="46"/>
    </row>
  </sheetData>
  <sheetProtection/>
  <mergeCells count="2">
    <mergeCell ref="A4:F4"/>
    <mergeCell ref="A31:C31"/>
  </mergeCells>
  <printOptions/>
  <pageMargins left="0.5902777777777778" right="0.39375" top="0.39375" bottom="0.393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8">
      <selection activeCell="J28" sqref="J28"/>
    </sheetView>
  </sheetViews>
  <sheetFormatPr defaultColWidth="11.421875" defaultRowHeight="12.75"/>
  <cols>
    <col min="2" max="2" width="15.00390625" style="0" customWidth="1"/>
    <col min="3" max="3" width="15.8515625" style="0" customWidth="1"/>
  </cols>
  <sheetData>
    <row r="1" spans="1:8" ht="13.5">
      <c r="A1" s="163" t="s">
        <v>34</v>
      </c>
      <c r="B1" s="163"/>
      <c r="C1" s="163"/>
      <c r="D1" s="50"/>
      <c r="E1" s="53"/>
      <c r="F1" s="53"/>
      <c r="G1" s="74"/>
      <c r="H1" s="74"/>
    </row>
    <row r="2" spans="1:8" ht="13.5">
      <c r="A2" s="80"/>
      <c r="B2" s="81"/>
      <c r="C2" s="82"/>
      <c r="D2" s="52"/>
      <c r="E2" s="53"/>
      <c r="F2" s="53"/>
      <c r="G2" s="74"/>
      <c r="H2" s="74"/>
    </row>
    <row r="3" spans="1:8" ht="13.5">
      <c r="A3" s="83" t="s">
        <v>19</v>
      </c>
      <c r="B3" s="47"/>
      <c r="C3" s="84">
        <f>11000*2.8</f>
        <v>30799.999999999996</v>
      </c>
      <c r="D3" s="109"/>
      <c r="E3" s="100" t="s">
        <v>35</v>
      </c>
      <c r="F3" s="101"/>
      <c r="G3" s="101"/>
      <c r="H3" s="102">
        <f>10920*2.8</f>
        <v>30575.999999999996</v>
      </c>
    </row>
    <row r="4" spans="1:8" ht="13.5">
      <c r="A4" s="83" t="s">
        <v>20</v>
      </c>
      <c r="B4" s="47"/>
      <c r="C4" s="84">
        <f>-80*2.8</f>
        <v>-224</v>
      </c>
      <c r="D4" s="84"/>
      <c r="E4" s="85"/>
      <c r="F4" s="53"/>
      <c r="G4" s="53"/>
      <c r="H4" s="84"/>
    </row>
    <row r="5" spans="1:8" ht="13.5">
      <c r="A5" s="83"/>
      <c r="B5" s="47"/>
      <c r="C5" s="84"/>
      <c r="D5" s="84"/>
      <c r="E5" s="85"/>
      <c r="F5" s="53"/>
      <c r="G5" s="53"/>
      <c r="H5" s="84"/>
    </row>
    <row r="6" spans="1:8" ht="13.5">
      <c r="A6" s="86"/>
      <c r="B6" s="47"/>
      <c r="C6" s="87"/>
      <c r="D6" s="110"/>
      <c r="E6" s="85"/>
      <c r="F6" s="53"/>
      <c r="G6" s="53"/>
      <c r="H6" s="84"/>
    </row>
    <row r="7" spans="1:8" ht="13.5">
      <c r="A7" s="83"/>
      <c r="B7" s="103"/>
      <c r="C7" s="84"/>
      <c r="D7" s="84"/>
      <c r="E7" s="100"/>
      <c r="F7" s="101"/>
      <c r="G7" s="101"/>
      <c r="H7" s="102"/>
    </row>
    <row r="8" spans="1:8" ht="13.5">
      <c r="A8" s="83" t="s">
        <v>21</v>
      </c>
      <c r="B8" s="47"/>
      <c r="C8" s="84">
        <f>SUM(C3:C7)</f>
        <v>30575.999999999996</v>
      </c>
      <c r="D8" s="84"/>
      <c r="E8" s="85" t="s">
        <v>36</v>
      </c>
      <c r="F8" s="53"/>
      <c r="G8" s="53"/>
      <c r="H8" s="84">
        <f>SUM(H3:H7)</f>
        <v>30575.999999999996</v>
      </c>
    </row>
    <row r="9" spans="1:8" ht="13.5">
      <c r="A9" s="83"/>
      <c r="B9" s="47"/>
      <c r="C9" s="84"/>
      <c r="D9" s="84"/>
      <c r="E9" s="52"/>
      <c r="F9" s="53"/>
      <c r="G9" s="53"/>
      <c r="H9" s="84"/>
    </row>
    <row r="10" spans="1:8" ht="14.25" thickBot="1">
      <c r="A10" s="49"/>
      <c r="B10" s="51"/>
      <c r="C10" s="52"/>
      <c r="D10" s="52"/>
      <c r="E10" s="53"/>
      <c r="F10" s="53"/>
      <c r="G10" s="74"/>
      <c r="H10" s="74"/>
    </row>
    <row r="11" spans="1:8" ht="14.25" thickBot="1">
      <c r="A11" s="49"/>
      <c r="B11" s="55" t="s">
        <v>6</v>
      </c>
      <c r="C11" s="54" t="s">
        <v>7</v>
      </c>
      <c r="D11" s="54"/>
      <c r="E11" s="54"/>
      <c r="F11" s="55" t="s">
        <v>8</v>
      </c>
      <c r="G11" s="56" t="s">
        <v>9</v>
      </c>
      <c r="H11" s="74"/>
    </row>
    <row r="12" spans="1:8" ht="13.5">
      <c r="A12" s="49"/>
      <c r="B12" s="88">
        <v>40908</v>
      </c>
      <c r="C12" s="64" t="s">
        <v>22</v>
      </c>
      <c r="D12" s="64"/>
      <c r="E12" s="64"/>
      <c r="F12" s="89">
        <f>-C4</f>
        <v>224</v>
      </c>
      <c r="G12" s="56"/>
      <c r="H12" s="74"/>
    </row>
    <row r="13" spans="1:8" ht="13.5">
      <c r="A13" s="49"/>
      <c r="B13" s="60"/>
      <c r="C13" s="52"/>
      <c r="D13" s="52"/>
      <c r="E13" s="52"/>
      <c r="F13" s="90"/>
      <c r="G13" s="91"/>
      <c r="H13" s="74"/>
    </row>
    <row r="14" spans="1:8" ht="13.5">
      <c r="A14" s="49"/>
      <c r="B14" s="60"/>
      <c r="C14" s="52" t="s">
        <v>37</v>
      </c>
      <c r="D14" s="52"/>
      <c r="E14" s="52"/>
      <c r="F14" s="90"/>
      <c r="G14" s="90">
        <v>224</v>
      </c>
      <c r="H14" s="74"/>
    </row>
    <row r="15" spans="1:8" ht="13.5">
      <c r="A15" s="49"/>
      <c r="B15" s="60"/>
      <c r="C15" s="52"/>
      <c r="D15" s="52"/>
      <c r="E15" s="52"/>
      <c r="F15" s="90"/>
      <c r="G15" s="91"/>
      <c r="H15" s="74"/>
    </row>
    <row r="16" spans="1:8" ht="14.25" thickBot="1">
      <c r="A16" s="49"/>
      <c r="B16" s="92"/>
      <c r="C16" s="69"/>
      <c r="D16" s="69"/>
      <c r="E16" s="69"/>
      <c r="F16" s="93"/>
      <c r="G16" s="93"/>
      <c r="H16" s="74"/>
    </row>
    <row r="17" spans="1:8" ht="13.5">
      <c r="A17" s="47"/>
      <c r="B17" s="47"/>
      <c r="C17" s="47"/>
      <c r="D17" s="47"/>
      <c r="E17" s="47"/>
      <c r="F17" s="74"/>
      <c r="G17" s="74"/>
      <c r="H17" s="74"/>
    </row>
    <row r="18" spans="1:8" ht="13.5">
      <c r="A18" s="47"/>
      <c r="B18" s="47"/>
      <c r="C18" s="47"/>
      <c r="D18" s="47"/>
      <c r="E18" s="47"/>
      <c r="F18" s="47"/>
      <c r="G18" s="74"/>
      <c r="H18" s="74"/>
    </row>
    <row r="19" spans="1:8" ht="13.5">
      <c r="A19" s="47" t="s">
        <v>55</v>
      </c>
      <c r="B19" s="47"/>
      <c r="C19" s="47"/>
      <c r="D19" s="47"/>
      <c r="E19" s="47"/>
      <c r="F19" s="47"/>
      <c r="G19" s="47"/>
      <c r="H19" s="74"/>
    </row>
    <row r="20" spans="1:8" ht="13.5">
      <c r="A20" s="47"/>
      <c r="B20" s="47"/>
      <c r="C20" s="47"/>
      <c r="D20" s="47"/>
      <c r="E20" s="47"/>
      <c r="F20" s="47"/>
      <c r="G20" s="47"/>
      <c r="H20" s="74"/>
    </row>
    <row r="21" spans="2:8" ht="13.5">
      <c r="B21" s="47" t="s">
        <v>50</v>
      </c>
      <c r="C21" s="111" t="s">
        <v>31</v>
      </c>
      <c r="D21" s="111" t="s">
        <v>51</v>
      </c>
      <c r="E21" s="111" t="s">
        <v>52</v>
      </c>
      <c r="F21" s="111" t="s">
        <v>53</v>
      </c>
      <c r="G21" s="112" t="s">
        <v>54</v>
      </c>
      <c r="H21" s="74"/>
    </row>
    <row r="22" spans="2:8" ht="13.5">
      <c r="B22" s="113">
        <v>40858</v>
      </c>
      <c r="C22" s="47" t="s">
        <v>56</v>
      </c>
      <c r="D22" s="74">
        <f>+C8</f>
        <v>30575.999999999996</v>
      </c>
      <c r="E22" s="74">
        <v>1.02</v>
      </c>
      <c r="F22" s="74">
        <f>+D22*E22</f>
        <v>31187.519999999997</v>
      </c>
      <c r="G22" s="74">
        <f>10920*2.9</f>
        <v>31668</v>
      </c>
      <c r="H22" s="74"/>
    </row>
    <row r="23" spans="1:8" ht="13.5">
      <c r="A23" s="47"/>
      <c r="B23" s="47"/>
      <c r="C23" s="47"/>
      <c r="D23" s="47"/>
      <c r="E23" s="47"/>
      <c r="F23" s="47"/>
      <c r="G23" s="47"/>
      <c r="H23" s="74"/>
    </row>
    <row r="24" spans="1:8" ht="13.5">
      <c r="A24" s="47" t="s">
        <v>57</v>
      </c>
      <c r="B24" s="47"/>
      <c r="C24" s="47"/>
      <c r="D24" s="47"/>
      <c r="E24" s="74"/>
      <c r="F24" s="74"/>
      <c r="G24" s="74"/>
      <c r="H24" s="74"/>
    </row>
    <row r="25" spans="1:8" ht="14.25" thickBot="1">
      <c r="A25" s="47"/>
      <c r="B25" s="47"/>
      <c r="C25" s="47"/>
      <c r="D25" s="47"/>
      <c r="E25" s="74"/>
      <c r="F25" s="74"/>
      <c r="G25" s="74"/>
      <c r="H25" s="74"/>
    </row>
    <row r="26" spans="1:8" ht="13.5">
      <c r="A26" s="47"/>
      <c r="B26" s="124">
        <v>40908</v>
      </c>
      <c r="C26" s="115" t="s">
        <v>38</v>
      </c>
      <c r="D26" s="116"/>
      <c r="E26" s="117"/>
      <c r="F26" s="114">
        <f>+G22-D22</f>
        <v>1092.0000000000036</v>
      </c>
      <c r="G26" s="119"/>
      <c r="H26" s="74"/>
    </row>
    <row r="27" spans="1:8" ht="13.5">
      <c r="A27" s="51"/>
      <c r="B27" s="128"/>
      <c r="C27" s="122" t="s">
        <v>59</v>
      </c>
      <c r="D27" s="52"/>
      <c r="E27" s="123"/>
      <c r="F27" s="73"/>
      <c r="G27" s="120">
        <f>+F22-D22</f>
        <v>611.5200000000004</v>
      </c>
      <c r="H27" s="74"/>
    </row>
    <row r="28" spans="1:8" ht="14.25" thickBot="1">
      <c r="A28" s="76"/>
      <c r="B28" s="125"/>
      <c r="C28" s="118" t="s">
        <v>58</v>
      </c>
      <c r="D28" s="126"/>
      <c r="E28" s="127"/>
      <c r="F28" s="75"/>
      <c r="G28" s="121">
        <f>+G22-F22</f>
        <v>480.4800000000032</v>
      </c>
      <c r="H28" s="74"/>
    </row>
    <row r="31" ht="12.75">
      <c r="A31" t="s">
        <v>112</v>
      </c>
    </row>
    <row r="33" spans="2:7" ht="13.5">
      <c r="B33" s="47" t="s">
        <v>50</v>
      </c>
      <c r="C33" s="111" t="s">
        <v>31</v>
      </c>
      <c r="D33" s="111" t="s">
        <v>51</v>
      </c>
      <c r="E33" s="111" t="s">
        <v>52</v>
      </c>
      <c r="F33" s="111" t="s">
        <v>53</v>
      </c>
      <c r="G33" s="112"/>
    </row>
    <row r="34" spans="2:6" ht="12.75">
      <c r="B34" s="151">
        <v>40877</v>
      </c>
      <c r="C34" t="s">
        <v>22</v>
      </c>
      <c r="D34" s="152">
        <f>+F12</f>
        <v>224</v>
      </c>
      <c r="E34">
        <v>1.02</v>
      </c>
      <c r="F34">
        <f>+D34*E34</f>
        <v>228.48000000000002</v>
      </c>
    </row>
    <row r="36" ht="12.75">
      <c r="A36" t="s">
        <v>113</v>
      </c>
    </row>
    <row r="37" ht="13.5" thickBot="1"/>
    <row r="38" spans="1:7" ht="12.75">
      <c r="A38" s="159"/>
      <c r="B38" s="160">
        <v>40908</v>
      </c>
      <c r="C38" s="153" t="s">
        <v>22</v>
      </c>
      <c r="D38" s="153"/>
      <c r="E38" s="153"/>
      <c r="F38" s="157">
        <f>+F34-D34</f>
        <v>4.480000000000018</v>
      </c>
      <c r="G38" s="154"/>
    </row>
    <row r="39" spans="1:7" ht="13.5" thickBot="1">
      <c r="A39" s="159"/>
      <c r="B39" s="158"/>
      <c r="C39" s="155" t="s">
        <v>114</v>
      </c>
      <c r="D39" s="155"/>
      <c r="E39" s="155"/>
      <c r="F39" s="158"/>
      <c r="G39" s="156">
        <f>+F38</f>
        <v>4.480000000000018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22">
      <selection activeCell="M38" sqref="M38"/>
    </sheetView>
  </sheetViews>
  <sheetFormatPr defaultColWidth="11.00390625" defaultRowHeight="12.75"/>
  <cols>
    <col min="1" max="1" width="11.28125" style="47" bestFit="1" customWidth="1"/>
    <col min="2" max="2" width="15.421875" style="47" customWidth="1"/>
    <col min="3" max="3" width="18.7109375" style="47" customWidth="1"/>
    <col min="4" max="4" width="14.00390625" style="47" customWidth="1"/>
    <col min="5" max="5" width="12.57421875" style="47" customWidth="1"/>
    <col min="6" max="6" width="11.00390625" style="47" customWidth="1"/>
    <col min="7" max="7" width="11.28125" style="47" customWidth="1"/>
    <col min="8" max="8" width="14.57421875" style="47" customWidth="1"/>
    <col min="9" max="9" width="11.00390625" style="47" customWidth="1"/>
    <col min="10" max="10" width="18.28125" style="47" customWidth="1"/>
    <col min="11" max="16384" width="11.00390625" style="47" customWidth="1"/>
  </cols>
  <sheetData>
    <row r="1" spans="1:6" ht="13.5">
      <c r="A1" s="48" t="s">
        <v>0</v>
      </c>
      <c r="B1" s="48"/>
      <c r="C1" s="48"/>
      <c r="D1" s="48"/>
      <c r="E1" s="48"/>
      <c r="F1" s="48"/>
    </row>
    <row r="2" spans="1:6" ht="13.5">
      <c r="A2" s="48" t="s">
        <v>1</v>
      </c>
      <c r="B2" s="48"/>
      <c r="C2" s="48"/>
      <c r="D2" s="48"/>
      <c r="E2" s="48"/>
      <c r="F2" s="48"/>
    </row>
    <row r="4" spans="1:8" ht="13.5">
      <c r="A4" s="164" t="s">
        <v>2</v>
      </c>
      <c r="B4" s="164"/>
      <c r="C4" s="164"/>
      <c r="D4" s="164"/>
      <c r="E4" s="164"/>
      <c r="F4" s="164"/>
      <c r="G4" s="164"/>
      <c r="H4" s="164"/>
    </row>
    <row r="5" spans="1:8" ht="13.5">
      <c r="A5" s="50" t="s">
        <v>24</v>
      </c>
      <c r="B5" s="51"/>
      <c r="C5" s="52"/>
      <c r="D5" s="52"/>
      <c r="E5" s="52"/>
      <c r="F5" s="52"/>
      <c r="G5" s="53"/>
      <c r="H5" s="53"/>
    </row>
    <row r="6" spans="1:8" ht="14.25" thickBot="1">
      <c r="A6" s="50" t="s">
        <v>25</v>
      </c>
      <c r="B6" s="51"/>
      <c r="C6" s="52"/>
      <c r="D6" s="52"/>
      <c r="E6" s="52"/>
      <c r="F6" s="52"/>
      <c r="G6" s="53"/>
      <c r="H6" s="53"/>
    </row>
    <row r="7" spans="1:8" ht="14.25" thickBot="1">
      <c r="A7" s="49"/>
      <c r="B7" s="104" t="s">
        <v>6</v>
      </c>
      <c r="C7" s="105" t="s">
        <v>7</v>
      </c>
      <c r="D7" s="106"/>
      <c r="E7" s="107"/>
      <c r="F7" s="108"/>
      <c r="G7" s="56" t="s">
        <v>8</v>
      </c>
      <c r="H7" s="56" t="s">
        <v>9</v>
      </c>
    </row>
    <row r="8" spans="1:9" ht="13.5">
      <c r="A8" s="49"/>
      <c r="B8" s="57">
        <v>40756</v>
      </c>
      <c r="C8" s="52" t="s">
        <v>26</v>
      </c>
      <c r="D8" s="52"/>
      <c r="E8" s="52"/>
      <c r="F8" s="52"/>
      <c r="G8" s="58">
        <f>500*2.7</f>
        <v>1350</v>
      </c>
      <c r="H8" s="59"/>
      <c r="I8" s="47" t="s">
        <v>76</v>
      </c>
    </row>
    <row r="9" spans="1:8" ht="13.5">
      <c r="A9" s="49"/>
      <c r="B9" s="60"/>
      <c r="C9" s="52" t="s">
        <v>27</v>
      </c>
      <c r="D9" s="52"/>
      <c r="E9" s="52"/>
      <c r="F9" s="52"/>
      <c r="G9" s="61"/>
      <c r="H9" s="62">
        <f>+G8</f>
        <v>1350</v>
      </c>
    </row>
    <row r="10" spans="1:9" ht="13.5">
      <c r="A10" s="49"/>
      <c r="B10" s="63">
        <v>40825</v>
      </c>
      <c r="C10" s="64" t="s">
        <v>28</v>
      </c>
      <c r="D10" s="64"/>
      <c r="E10" s="64"/>
      <c r="F10" s="64"/>
      <c r="G10" s="58">
        <f>150*2.7</f>
        <v>405</v>
      </c>
      <c r="H10" s="65"/>
      <c r="I10" s="47" t="s">
        <v>77</v>
      </c>
    </row>
    <row r="11" spans="1:9" ht="13.5">
      <c r="A11" s="49"/>
      <c r="B11" s="66"/>
      <c r="C11" s="52" t="s">
        <v>29</v>
      </c>
      <c r="D11" s="52"/>
      <c r="E11" s="52"/>
      <c r="F11" s="52"/>
      <c r="G11" s="61">
        <f>150*2.7</f>
        <v>405</v>
      </c>
      <c r="H11" s="67"/>
      <c r="I11" s="47" t="s">
        <v>78</v>
      </c>
    </row>
    <row r="12" spans="1:9" ht="13.5">
      <c r="A12" s="49"/>
      <c r="B12" s="66"/>
      <c r="C12" s="52" t="s">
        <v>29</v>
      </c>
      <c r="D12" s="52"/>
      <c r="E12" s="52"/>
      <c r="F12" s="52"/>
      <c r="G12" s="61">
        <f>80*2.7</f>
        <v>216</v>
      </c>
      <c r="H12" s="67"/>
      <c r="I12" s="47" t="s">
        <v>79</v>
      </c>
    </row>
    <row r="13" spans="1:9" ht="14.25" thickBot="1">
      <c r="A13" s="49"/>
      <c r="B13" s="68"/>
      <c r="C13" s="69"/>
      <c r="D13" s="69" t="s">
        <v>26</v>
      </c>
      <c r="E13" s="69"/>
      <c r="F13" s="69"/>
      <c r="G13" s="70"/>
      <c r="H13" s="71">
        <f>SUM(G10:G12)</f>
        <v>1026</v>
      </c>
      <c r="I13" s="72"/>
    </row>
    <row r="14" spans="1:10" ht="13.5">
      <c r="A14" s="49"/>
      <c r="B14" s="66">
        <v>40825</v>
      </c>
      <c r="C14" s="52" t="s">
        <v>26</v>
      </c>
      <c r="D14" s="52"/>
      <c r="E14" s="52"/>
      <c r="F14" s="52"/>
      <c r="G14" s="61">
        <f>380*2.9</f>
        <v>1102</v>
      </c>
      <c r="H14" s="67"/>
      <c r="I14" s="72" t="s">
        <v>80</v>
      </c>
      <c r="J14" s="130"/>
    </row>
    <row r="15" spans="1:9" ht="14.25" thickBot="1">
      <c r="A15" s="49"/>
      <c r="B15" s="66"/>
      <c r="C15" s="52"/>
      <c r="D15" s="52" t="s">
        <v>60</v>
      </c>
      <c r="E15" s="52"/>
      <c r="F15" s="52"/>
      <c r="G15" s="61"/>
      <c r="H15" s="67">
        <f>+G14</f>
        <v>1102</v>
      </c>
      <c r="I15" s="72"/>
    </row>
    <row r="16" spans="1:9" ht="13.5">
      <c r="A16" s="49"/>
      <c r="B16" s="63">
        <v>40908</v>
      </c>
      <c r="C16" s="64" t="s">
        <v>28</v>
      </c>
      <c r="D16" s="64"/>
      <c r="E16" s="64"/>
      <c r="F16" s="64"/>
      <c r="G16" s="58">
        <f>100*2.7</f>
        <v>270</v>
      </c>
      <c r="H16" s="65"/>
      <c r="I16" s="47" t="s">
        <v>81</v>
      </c>
    </row>
    <row r="17" spans="1:8" ht="13.5">
      <c r="A17" s="49"/>
      <c r="B17" s="68"/>
      <c r="C17" s="69" t="s">
        <v>30</v>
      </c>
      <c r="D17" s="69"/>
      <c r="E17" s="69"/>
      <c r="F17" s="69"/>
      <c r="G17" s="70"/>
      <c r="H17" s="71">
        <f>+G16</f>
        <v>270</v>
      </c>
    </row>
    <row r="18" spans="1:8" ht="13.5">
      <c r="A18" s="49"/>
      <c r="B18" s="51"/>
      <c r="C18" s="52"/>
      <c r="D18" s="52"/>
      <c r="E18" s="52"/>
      <c r="F18" s="52"/>
      <c r="G18" s="73"/>
      <c r="H18" s="73"/>
    </row>
    <row r="20" ht="13.5">
      <c r="A20" s="47" t="s">
        <v>63</v>
      </c>
    </row>
    <row r="22" spans="2:8" ht="13.5">
      <c r="B22" s="47" t="s">
        <v>50</v>
      </c>
      <c r="C22" s="111" t="s">
        <v>31</v>
      </c>
      <c r="D22" s="111" t="s">
        <v>51</v>
      </c>
      <c r="E22" s="111" t="s">
        <v>52</v>
      </c>
      <c r="F22" s="111" t="s">
        <v>53</v>
      </c>
      <c r="G22" s="112" t="s">
        <v>54</v>
      </c>
      <c r="H22" s="129"/>
    </row>
    <row r="23" spans="2:8" ht="13.5">
      <c r="B23" s="78">
        <v>40756</v>
      </c>
      <c r="C23" s="76" t="s">
        <v>61</v>
      </c>
      <c r="D23" s="76">
        <f>20*2.7</f>
        <v>54</v>
      </c>
      <c r="E23" s="76">
        <v>1.06</v>
      </c>
      <c r="F23" s="77">
        <f>+D23*E23</f>
        <v>57.24</v>
      </c>
      <c r="G23" s="77"/>
      <c r="H23" s="77"/>
    </row>
    <row r="24" spans="2:8" ht="14.25" thickBot="1">
      <c r="B24" s="78">
        <v>40825</v>
      </c>
      <c r="C24" s="76" t="s">
        <v>61</v>
      </c>
      <c r="D24" s="126">
        <f>380*2.9</f>
        <v>1102</v>
      </c>
      <c r="E24" s="76">
        <v>1.03</v>
      </c>
      <c r="F24" s="131">
        <f>+D24*E24</f>
        <v>1135.06</v>
      </c>
      <c r="G24" s="131"/>
      <c r="H24" s="77"/>
    </row>
    <row r="25" spans="2:8" ht="13.5">
      <c r="B25" s="78"/>
      <c r="C25" s="76"/>
      <c r="D25" s="76">
        <f>SUM(D23:D24)</f>
        <v>1156</v>
      </c>
      <c r="E25" s="76"/>
      <c r="F25" s="77">
        <f>SUM(F23:F24)</f>
        <v>1192.3</v>
      </c>
      <c r="G25" s="77">
        <f>400*2.95</f>
        <v>1180</v>
      </c>
      <c r="H25" s="77"/>
    </row>
    <row r="26" spans="2:8" ht="13.5">
      <c r="B26" s="78"/>
      <c r="C26" s="76"/>
      <c r="D26" s="76"/>
      <c r="E26" s="76"/>
      <c r="F26" s="77"/>
      <c r="G26" s="77"/>
      <c r="H26" s="77"/>
    </row>
    <row r="27" spans="1:8" ht="13.5">
      <c r="A27" s="47" t="s">
        <v>62</v>
      </c>
      <c r="B27" s="78"/>
      <c r="C27" s="76"/>
      <c r="D27" s="76"/>
      <c r="E27" s="76"/>
      <c r="F27" s="77"/>
      <c r="G27" s="77"/>
      <c r="H27" s="77"/>
    </row>
    <row r="28" spans="2:8" ht="14.25" thickBot="1">
      <c r="B28" s="78"/>
      <c r="C28" s="76"/>
      <c r="D28" s="76"/>
      <c r="E28" s="76"/>
      <c r="F28" s="77"/>
      <c r="G28" s="77"/>
      <c r="H28" s="77"/>
    </row>
    <row r="29" spans="2:8" ht="13.5">
      <c r="B29" s="124">
        <v>40908</v>
      </c>
      <c r="C29" s="132" t="s">
        <v>33</v>
      </c>
      <c r="D29" s="132"/>
      <c r="E29" s="132"/>
      <c r="F29" s="133"/>
      <c r="G29" s="136">
        <f>+G25-D25</f>
        <v>24</v>
      </c>
      <c r="H29" s="134"/>
    </row>
    <row r="30" spans="2:8" ht="13.5">
      <c r="B30" s="140"/>
      <c r="C30" s="76" t="s">
        <v>32</v>
      </c>
      <c r="D30" s="76"/>
      <c r="E30" s="76"/>
      <c r="F30" s="76"/>
      <c r="G30" s="137">
        <f>+F25-G25</f>
        <v>12.299999999999955</v>
      </c>
      <c r="H30" s="135"/>
    </row>
    <row r="31" spans="2:8" ht="14.25" thickBot="1">
      <c r="B31" s="139"/>
      <c r="C31" s="126"/>
      <c r="D31" s="126" t="s">
        <v>59</v>
      </c>
      <c r="E31" s="126"/>
      <c r="F31" s="131"/>
      <c r="G31" s="138"/>
      <c r="H31" s="127">
        <f>+F25-D25</f>
        <v>36.299999999999955</v>
      </c>
    </row>
    <row r="32" spans="6:8" ht="13.5">
      <c r="F32" s="74"/>
      <c r="G32" s="74"/>
      <c r="H32" s="74"/>
    </row>
    <row r="33" spans="2:8" ht="13.5">
      <c r="B33" s="76"/>
      <c r="C33" s="76"/>
      <c r="D33" s="76"/>
      <c r="E33" s="76"/>
      <c r="F33" s="77"/>
      <c r="G33" s="77"/>
      <c r="H33" s="77"/>
    </row>
    <row r="34" spans="1:8" ht="14.25" thickBot="1">
      <c r="A34" s="47" t="s">
        <v>82</v>
      </c>
      <c r="B34" s="76"/>
      <c r="C34" s="76"/>
      <c r="D34" s="76"/>
      <c r="E34" s="76"/>
      <c r="F34" s="77"/>
      <c r="G34" s="77"/>
      <c r="H34" s="77"/>
    </row>
    <row r="35" spans="2:10" ht="14.25" thickBot="1">
      <c r="B35" s="76"/>
      <c r="C35" s="76"/>
      <c r="D35" s="76"/>
      <c r="E35" s="76"/>
      <c r="F35" s="77"/>
      <c r="G35" s="165" t="s">
        <v>68</v>
      </c>
      <c r="H35" s="166"/>
      <c r="I35" s="166"/>
      <c r="J35" s="167"/>
    </row>
    <row r="36" spans="2:10" ht="14.25" thickBot="1">
      <c r="B36" s="47" t="s">
        <v>50</v>
      </c>
      <c r="C36" s="111" t="s">
        <v>31</v>
      </c>
      <c r="D36" s="111" t="s">
        <v>51</v>
      </c>
      <c r="E36" s="111" t="s">
        <v>52</v>
      </c>
      <c r="F36" s="111" t="s">
        <v>53</v>
      </c>
      <c r="G36" s="146" t="s">
        <v>71</v>
      </c>
      <c r="H36" s="147" t="s">
        <v>69</v>
      </c>
      <c r="I36" s="146" t="s">
        <v>52</v>
      </c>
      <c r="J36" s="146" t="s">
        <v>70</v>
      </c>
    </row>
    <row r="37" spans="2:10" ht="13.5">
      <c r="B37" s="78">
        <v>40756</v>
      </c>
      <c r="C37" s="76" t="s">
        <v>66</v>
      </c>
      <c r="D37" s="73">
        <f>+G10</f>
        <v>405</v>
      </c>
      <c r="E37" s="76">
        <v>1.06</v>
      </c>
      <c r="F37" s="77">
        <f>+D37*E37</f>
        <v>429.3</v>
      </c>
      <c r="G37" s="148" t="s">
        <v>72</v>
      </c>
      <c r="H37" s="77">
        <f>150*2.7</f>
        <v>405</v>
      </c>
      <c r="I37" s="47">
        <v>1.06</v>
      </c>
      <c r="J37" s="47">
        <f>+H37*I37</f>
        <v>429.3</v>
      </c>
    </row>
    <row r="38" spans="2:10" ht="13.5">
      <c r="B38" s="78">
        <v>40756</v>
      </c>
      <c r="C38" s="76" t="s">
        <v>65</v>
      </c>
      <c r="D38" s="73">
        <f>+G11</f>
        <v>405</v>
      </c>
      <c r="E38" s="76">
        <v>1.06</v>
      </c>
      <c r="F38" s="77">
        <f>+D38*E38</f>
        <v>429.3</v>
      </c>
      <c r="G38" s="148" t="s">
        <v>73</v>
      </c>
      <c r="H38" s="77">
        <f>150*2.8</f>
        <v>420</v>
      </c>
      <c r="I38" s="47">
        <v>1.05</v>
      </c>
      <c r="J38" s="47">
        <f>+H38*I38</f>
        <v>441</v>
      </c>
    </row>
    <row r="39" spans="2:10" ht="13.5">
      <c r="B39" s="78">
        <v>40756</v>
      </c>
      <c r="C39" s="76" t="s">
        <v>64</v>
      </c>
      <c r="D39" s="73">
        <f>+G12</f>
        <v>216</v>
      </c>
      <c r="E39" s="76">
        <v>1.06</v>
      </c>
      <c r="F39" s="77">
        <f>+D39*E39</f>
        <v>228.96</v>
      </c>
      <c r="G39" s="148" t="s">
        <v>74</v>
      </c>
      <c r="H39" s="77">
        <f>80*2.9</f>
        <v>232</v>
      </c>
      <c r="I39" s="74">
        <v>1.03</v>
      </c>
      <c r="J39" s="47">
        <f>+H39*I39</f>
        <v>238.96</v>
      </c>
    </row>
    <row r="40" spans="2:10" ht="14.25" thickBot="1">
      <c r="B40" s="78">
        <v>40756</v>
      </c>
      <c r="C40" s="47" t="s">
        <v>66</v>
      </c>
      <c r="D40" s="144">
        <f>+G16</f>
        <v>270</v>
      </c>
      <c r="E40" s="76">
        <v>1.06</v>
      </c>
      <c r="F40" s="131">
        <f>+D40*E40</f>
        <v>286.2</v>
      </c>
      <c r="G40" s="148" t="s">
        <v>75</v>
      </c>
      <c r="H40" s="74">
        <f>100*2.95</f>
        <v>295</v>
      </c>
      <c r="I40" s="47">
        <v>1.01</v>
      </c>
      <c r="J40" s="126">
        <f>+H40*I40</f>
        <v>297.95</v>
      </c>
    </row>
    <row r="41" spans="4:10" ht="13.5">
      <c r="D41" s="143">
        <f>SUM(D37:D40)</f>
        <v>1296</v>
      </c>
      <c r="F41" s="74">
        <f>SUM(F37:F40)</f>
        <v>1373.76</v>
      </c>
      <c r="G41" s="74"/>
      <c r="H41" s="74"/>
      <c r="J41" s="47">
        <f>SUM(J37:J40)</f>
        <v>1407.21</v>
      </c>
    </row>
    <row r="42" spans="1:8" ht="13.5">
      <c r="A42" s="76"/>
      <c r="B42" s="78"/>
      <c r="C42" s="52"/>
      <c r="D42" s="52"/>
      <c r="E42" s="52"/>
      <c r="F42" s="52"/>
      <c r="G42" s="73"/>
      <c r="H42" s="73"/>
    </row>
    <row r="43" spans="1:8" ht="13.5">
      <c r="A43" s="76" t="s">
        <v>67</v>
      </c>
      <c r="B43" s="51"/>
      <c r="C43" s="52"/>
      <c r="D43" s="52"/>
      <c r="E43" s="52"/>
      <c r="F43" s="52"/>
      <c r="G43" s="73"/>
      <c r="H43" s="73"/>
    </row>
    <row r="44" spans="1:8" ht="14.25" thickBot="1">
      <c r="A44" s="76"/>
      <c r="B44" s="78"/>
      <c r="C44" s="52"/>
      <c r="D44" s="52"/>
      <c r="E44" s="76"/>
      <c r="F44" s="77"/>
      <c r="G44" s="73"/>
      <c r="H44" s="77"/>
    </row>
    <row r="45" spans="1:8" ht="13.5">
      <c r="A45" s="76"/>
      <c r="B45" s="145">
        <v>40908</v>
      </c>
      <c r="C45" s="116" t="s">
        <v>66</v>
      </c>
      <c r="D45" s="116"/>
      <c r="E45" s="132"/>
      <c r="F45" s="133"/>
      <c r="G45" s="136">
        <f>+J37-D37</f>
        <v>24.30000000000001</v>
      </c>
      <c r="H45" s="119"/>
    </row>
    <row r="46" spans="1:8" ht="13.5">
      <c r="A46" s="76"/>
      <c r="B46" s="128"/>
      <c r="C46" s="76" t="s">
        <v>65</v>
      </c>
      <c r="D46" s="76"/>
      <c r="E46" s="76"/>
      <c r="F46" s="77"/>
      <c r="G46" s="137">
        <f>+J38-D38</f>
        <v>36</v>
      </c>
      <c r="H46" s="137"/>
    </row>
    <row r="47" spans="1:8" ht="13.5">
      <c r="A47" s="76"/>
      <c r="B47" s="128"/>
      <c r="C47" s="76" t="s">
        <v>64</v>
      </c>
      <c r="D47" s="76"/>
      <c r="E47" s="76"/>
      <c r="F47" s="77"/>
      <c r="G47" s="137">
        <f>+J39-D39</f>
        <v>22.960000000000008</v>
      </c>
      <c r="H47" s="137"/>
    </row>
    <row r="48" spans="1:8" ht="13.5">
      <c r="A48" s="76"/>
      <c r="B48" s="128"/>
      <c r="C48" s="76" t="s">
        <v>66</v>
      </c>
      <c r="D48" s="76"/>
      <c r="E48" s="141"/>
      <c r="F48" s="77"/>
      <c r="G48" s="137">
        <f>+J40-D40</f>
        <v>27.94999999999999</v>
      </c>
      <c r="H48" s="149"/>
    </row>
    <row r="49" spans="1:11" ht="13.5">
      <c r="A49" s="76"/>
      <c r="B49" s="140"/>
      <c r="C49" s="76"/>
      <c r="D49" s="76" t="s">
        <v>59</v>
      </c>
      <c r="E49" s="77"/>
      <c r="F49" s="77"/>
      <c r="G49" s="137"/>
      <c r="H49" s="137">
        <f>+F41-D41</f>
        <v>77.75999999999999</v>
      </c>
      <c r="K49" s="79"/>
    </row>
    <row r="50" spans="1:8" ht="14.25" thickBot="1">
      <c r="A50" s="76"/>
      <c r="B50" s="139"/>
      <c r="C50" s="126"/>
      <c r="D50" s="126" t="s">
        <v>32</v>
      </c>
      <c r="E50" s="131"/>
      <c r="F50" s="131"/>
      <c r="G50" s="138"/>
      <c r="H50" s="138">
        <f>+J41-F41</f>
        <v>33.450000000000045</v>
      </c>
    </row>
    <row r="51" spans="1:8" ht="13.5">
      <c r="A51" s="76"/>
      <c r="B51" s="78"/>
      <c r="C51" s="76"/>
      <c r="D51" s="76"/>
      <c r="E51" s="77"/>
      <c r="F51" s="78"/>
      <c r="G51" s="77">
        <f>SUM(G45:G50)</f>
        <v>111.21000000000001</v>
      </c>
      <c r="H51" s="77">
        <f>SUM(H45:H50)</f>
        <v>111.21000000000004</v>
      </c>
    </row>
    <row r="52" spans="1:8" ht="13.5">
      <c r="A52" s="76"/>
      <c r="B52" s="78"/>
      <c r="C52" s="77"/>
      <c r="D52" s="77"/>
      <c r="E52" s="77"/>
      <c r="F52" s="76"/>
      <c r="G52" s="76"/>
      <c r="H52" s="76"/>
    </row>
    <row r="53" spans="1:8" ht="13.5">
      <c r="A53" s="150" t="s">
        <v>83</v>
      </c>
      <c r="B53" s="76"/>
      <c r="C53" s="76"/>
      <c r="D53" s="76"/>
      <c r="E53" s="77"/>
      <c r="F53" s="51"/>
      <c r="G53" s="77"/>
      <c r="H53" s="77"/>
    </row>
    <row r="54" spans="1:8" ht="13.5">
      <c r="A54" s="76"/>
      <c r="B54" s="76"/>
      <c r="C54" s="76"/>
      <c r="D54" s="76"/>
      <c r="E54" s="142"/>
      <c r="F54" s="77"/>
      <c r="G54" s="77"/>
      <c r="H54" s="77"/>
    </row>
    <row r="55" spans="1:8" ht="13.5">
      <c r="A55" s="47" t="s">
        <v>99</v>
      </c>
      <c r="E55" s="76"/>
      <c r="F55" s="74"/>
      <c r="G55" s="74"/>
      <c r="H55" s="74"/>
    </row>
    <row r="56" spans="1:8" ht="13.5">
      <c r="A56" s="47" t="s">
        <v>100</v>
      </c>
      <c r="E56" s="76"/>
      <c r="F56" s="74"/>
      <c r="G56" s="74"/>
      <c r="H56" s="74"/>
    </row>
    <row r="57" spans="1:8" ht="13.5">
      <c r="A57" s="47" t="s">
        <v>101</v>
      </c>
      <c r="E57" s="76"/>
      <c r="F57" s="74"/>
      <c r="G57" s="74"/>
      <c r="H57" s="74"/>
    </row>
    <row r="58" ht="13.5">
      <c r="A58" s="47" t="s">
        <v>103</v>
      </c>
    </row>
    <row r="59" ht="13.5">
      <c r="A59" s="47" t="s">
        <v>102</v>
      </c>
    </row>
    <row r="61" ht="13.5">
      <c r="A61" s="47" t="s">
        <v>85</v>
      </c>
    </row>
    <row r="62" ht="13.5">
      <c r="A62" s="47" t="s">
        <v>84</v>
      </c>
    </row>
    <row r="63" ht="13.5">
      <c r="A63" s="47" t="s">
        <v>104</v>
      </c>
    </row>
    <row r="64" ht="13.5">
      <c r="A64" s="47" t="s">
        <v>94</v>
      </c>
    </row>
    <row r="65" ht="13.5">
      <c r="A65" s="47" t="s">
        <v>106</v>
      </c>
    </row>
    <row r="67" ht="13.5">
      <c r="A67" s="47" t="s">
        <v>86</v>
      </c>
    </row>
    <row r="68" ht="13.5">
      <c r="A68" s="47" t="s">
        <v>87</v>
      </c>
    </row>
    <row r="69" ht="13.5">
      <c r="A69" s="47" t="s">
        <v>88</v>
      </c>
    </row>
    <row r="70" ht="13.5">
      <c r="A70" s="47" t="s">
        <v>105</v>
      </c>
    </row>
    <row r="72" ht="13.5">
      <c r="A72" s="47" t="s">
        <v>90</v>
      </c>
    </row>
    <row r="73" ht="13.5">
      <c r="A73" s="47" t="s">
        <v>89</v>
      </c>
    </row>
    <row r="75" ht="13.5">
      <c r="A75" s="47" t="s">
        <v>95</v>
      </c>
    </row>
    <row r="76" ht="13.5">
      <c r="A76" s="47" t="s">
        <v>96</v>
      </c>
    </row>
    <row r="77" ht="13.5">
      <c r="A77" s="47" t="s">
        <v>91</v>
      </c>
    </row>
    <row r="78" spans="1:14" ht="13.5">
      <c r="A78" s="47" t="s">
        <v>107</v>
      </c>
      <c r="I78" s="76"/>
      <c r="J78" s="76"/>
      <c r="K78" s="76"/>
      <c r="L78" s="77"/>
      <c r="M78" s="77"/>
      <c r="N78" s="77"/>
    </row>
    <row r="79" spans="1:14" ht="13.5">
      <c r="A79" s="47" t="s">
        <v>109</v>
      </c>
      <c r="I79" s="76"/>
      <c r="J79" s="76"/>
      <c r="K79" s="76"/>
      <c r="L79" s="77"/>
      <c r="M79" s="77"/>
      <c r="N79" s="77"/>
    </row>
    <row r="80" spans="1:14" ht="13.5">
      <c r="A80" s="47" t="s">
        <v>108</v>
      </c>
      <c r="I80" s="76"/>
      <c r="J80" s="76"/>
      <c r="K80" s="76"/>
      <c r="L80" s="77"/>
      <c r="M80" s="77"/>
      <c r="N80" s="77"/>
    </row>
    <row r="81" spans="1:14" ht="13.5">
      <c r="A81" s="47" t="s">
        <v>92</v>
      </c>
      <c r="I81" s="76"/>
      <c r="J81" s="76"/>
      <c r="K81" s="76"/>
      <c r="L81" s="77"/>
      <c r="M81" s="76"/>
      <c r="N81" s="77"/>
    </row>
    <row r="82" spans="1:14" ht="13.5">
      <c r="A82" s="47" t="s">
        <v>93</v>
      </c>
      <c r="I82" s="76"/>
      <c r="J82" s="76"/>
      <c r="K82" s="76"/>
      <c r="L82" s="77"/>
      <c r="M82" s="76"/>
      <c r="N82" s="77"/>
    </row>
    <row r="83" spans="9:14" ht="13.5">
      <c r="I83" s="76"/>
      <c r="J83" s="76"/>
      <c r="K83" s="76"/>
      <c r="L83" s="77"/>
      <c r="M83" s="77"/>
      <c r="N83" s="77"/>
    </row>
    <row r="84" spans="1:14" ht="13.5">
      <c r="A84" s="47" t="s">
        <v>98</v>
      </c>
      <c r="I84" s="76"/>
      <c r="J84" s="76"/>
      <c r="K84" s="76"/>
      <c r="L84" s="76"/>
      <c r="M84" s="76"/>
      <c r="N84" s="77"/>
    </row>
    <row r="85" ht="13.5">
      <c r="A85" s="47" t="s">
        <v>110</v>
      </c>
    </row>
    <row r="86" ht="13.5">
      <c r="A86" s="47" t="s">
        <v>97</v>
      </c>
    </row>
    <row r="88" ht="13.5">
      <c r="A88" s="47" t="s">
        <v>111</v>
      </c>
    </row>
    <row r="90" spans="6:8" ht="13.5">
      <c r="F90" s="74"/>
      <c r="G90" s="74"/>
      <c r="H90" s="74"/>
    </row>
    <row r="91" spans="6:8" ht="13.5">
      <c r="F91" s="74"/>
      <c r="G91" s="74"/>
      <c r="H91" s="74"/>
    </row>
    <row r="92" spans="6:8" ht="13.5">
      <c r="F92" s="74"/>
      <c r="G92" s="74"/>
      <c r="H92" s="74"/>
    </row>
    <row r="93" spans="6:8" ht="13.5">
      <c r="F93" s="74"/>
      <c r="G93" s="74"/>
      <c r="H93" s="74"/>
    </row>
    <row r="94" spans="6:8" ht="13.5">
      <c r="F94" s="74"/>
      <c r="G94" s="74"/>
      <c r="H94" s="74"/>
    </row>
    <row r="95" spans="6:8" ht="13.5">
      <c r="F95" s="74"/>
      <c r="G95" s="74"/>
      <c r="H95" s="74"/>
    </row>
    <row r="96" spans="6:8" ht="13.5">
      <c r="F96" s="74"/>
      <c r="G96" s="74"/>
      <c r="H96" s="74"/>
    </row>
    <row r="97" spans="6:8" ht="13.5">
      <c r="F97" s="74"/>
      <c r="G97" s="74"/>
      <c r="H97" s="74"/>
    </row>
    <row r="98" spans="6:8" ht="13.5">
      <c r="F98" s="74"/>
      <c r="G98" s="74"/>
      <c r="H98" s="74"/>
    </row>
    <row r="99" spans="6:8" ht="13.5">
      <c r="F99" s="74"/>
      <c r="G99" s="74"/>
      <c r="H99" s="74"/>
    </row>
    <row r="100" spans="6:8" ht="13.5">
      <c r="F100" s="74"/>
      <c r="G100" s="74"/>
      <c r="H100" s="74"/>
    </row>
    <row r="101" spans="6:8" ht="13.5">
      <c r="F101" s="74"/>
      <c r="G101" s="74"/>
      <c r="H101" s="74"/>
    </row>
    <row r="102" spans="6:8" ht="13.5">
      <c r="F102" s="74"/>
      <c r="G102" s="74"/>
      <c r="H102" s="74"/>
    </row>
    <row r="103" spans="6:8" ht="13.5">
      <c r="F103" s="74"/>
      <c r="G103" s="74"/>
      <c r="H103" s="74"/>
    </row>
    <row r="104" spans="6:8" ht="13.5">
      <c r="F104" s="74"/>
      <c r="G104" s="74"/>
      <c r="H104" s="74"/>
    </row>
    <row r="105" spans="6:8" ht="13.5">
      <c r="F105" s="74"/>
      <c r="G105" s="74"/>
      <c r="H105" s="74"/>
    </row>
    <row r="106" spans="6:8" ht="13.5">
      <c r="F106" s="74"/>
      <c r="G106" s="74"/>
      <c r="H106" s="74"/>
    </row>
    <row r="107" spans="6:8" ht="13.5">
      <c r="F107" s="74"/>
      <c r="G107" s="74"/>
      <c r="H107" s="74"/>
    </row>
    <row r="108" spans="6:8" ht="13.5">
      <c r="F108" s="74"/>
      <c r="G108" s="74"/>
      <c r="H108" s="74"/>
    </row>
    <row r="109" spans="6:8" ht="13.5">
      <c r="F109" s="74"/>
      <c r="G109" s="74"/>
      <c r="H109" s="74"/>
    </row>
    <row r="110" spans="6:8" ht="13.5">
      <c r="F110" s="74"/>
      <c r="G110" s="74"/>
      <c r="H110" s="74"/>
    </row>
    <row r="111" spans="6:8" ht="13.5">
      <c r="F111" s="74"/>
      <c r="G111" s="74"/>
      <c r="H111" s="74"/>
    </row>
    <row r="112" spans="6:8" ht="13.5">
      <c r="F112" s="74"/>
      <c r="G112" s="74"/>
      <c r="H112" s="74"/>
    </row>
    <row r="113" spans="6:8" ht="13.5">
      <c r="F113" s="74"/>
      <c r="G113" s="74"/>
      <c r="H113" s="74"/>
    </row>
    <row r="114" spans="6:8" ht="13.5">
      <c r="F114" s="74"/>
      <c r="G114" s="74"/>
      <c r="H114" s="74"/>
    </row>
    <row r="115" spans="6:8" ht="13.5">
      <c r="F115" s="74"/>
      <c r="G115" s="74"/>
      <c r="H115" s="74"/>
    </row>
    <row r="116" spans="6:8" ht="13.5">
      <c r="F116" s="74"/>
      <c r="G116" s="74"/>
      <c r="H116" s="74"/>
    </row>
    <row r="117" spans="6:8" ht="13.5">
      <c r="F117" s="74"/>
      <c r="G117" s="74"/>
      <c r="H117" s="74"/>
    </row>
    <row r="118" spans="6:8" ht="13.5">
      <c r="F118" s="74"/>
      <c r="G118" s="74"/>
      <c r="H118" s="74"/>
    </row>
    <row r="119" spans="6:8" ht="13.5">
      <c r="F119" s="74"/>
      <c r="G119" s="74"/>
      <c r="H119" s="74"/>
    </row>
    <row r="120" spans="6:8" ht="13.5">
      <c r="F120" s="74"/>
      <c r="G120" s="74"/>
      <c r="H120" s="74"/>
    </row>
    <row r="121" spans="6:8" ht="13.5">
      <c r="F121" s="74"/>
      <c r="G121" s="74"/>
      <c r="H121" s="74"/>
    </row>
    <row r="122" spans="6:8" ht="13.5">
      <c r="F122" s="74"/>
      <c r="G122" s="74"/>
      <c r="H122" s="74"/>
    </row>
    <row r="123" spans="6:8" ht="13.5">
      <c r="F123" s="74"/>
      <c r="G123" s="74"/>
      <c r="H123" s="74"/>
    </row>
    <row r="124" spans="6:8" ht="13.5">
      <c r="F124" s="74"/>
      <c r="G124" s="74"/>
      <c r="H124" s="74"/>
    </row>
    <row r="125" spans="6:8" ht="13.5">
      <c r="F125" s="74"/>
      <c r="G125" s="74"/>
      <c r="H125" s="74"/>
    </row>
    <row r="126" spans="6:8" ht="13.5">
      <c r="F126" s="74"/>
      <c r="G126" s="74"/>
      <c r="H126" s="74"/>
    </row>
    <row r="127" spans="6:8" ht="13.5">
      <c r="F127" s="74"/>
      <c r="G127" s="74"/>
      <c r="H127" s="74"/>
    </row>
    <row r="128" spans="6:8" ht="13.5">
      <c r="F128" s="74"/>
      <c r="G128" s="74"/>
      <c r="H128" s="74"/>
    </row>
    <row r="129" spans="6:8" ht="13.5">
      <c r="F129" s="74"/>
      <c r="G129" s="74"/>
      <c r="H129" s="74"/>
    </row>
    <row r="130" spans="6:8" ht="13.5">
      <c r="F130" s="74"/>
      <c r="G130" s="74"/>
      <c r="H130" s="74"/>
    </row>
    <row r="131" spans="6:8" ht="13.5">
      <c r="F131" s="74"/>
      <c r="G131" s="74"/>
      <c r="H131" s="74"/>
    </row>
    <row r="132" spans="6:8" ht="13.5">
      <c r="F132" s="74"/>
      <c r="G132" s="74"/>
      <c r="H132" s="74"/>
    </row>
    <row r="133" spans="6:8" ht="13.5">
      <c r="F133" s="74"/>
      <c r="G133" s="74"/>
      <c r="H133" s="74"/>
    </row>
    <row r="134" spans="6:8" ht="13.5">
      <c r="F134" s="74"/>
      <c r="G134" s="74"/>
      <c r="H134" s="74"/>
    </row>
    <row r="135" spans="6:8" ht="13.5">
      <c r="F135" s="74"/>
      <c r="G135" s="74"/>
      <c r="H135" s="74"/>
    </row>
    <row r="136" spans="6:8" ht="13.5">
      <c r="F136" s="74"/>
      <c r="G136" s="74"/>
      <c r="H136" s="74"/>
    </row>
    <row r="137" spans="6:8" ht="13.5">
      <c r="F137" s="74"/>
      <c r="G137" s="74"/>
      <c r="H137" s="74"/>
    </row>
    <row r="138" spans="6:8" ht="13.5">
      <c r="F138" s="74"/>
      <c r="G138" s="74"/>
      <c r="H138" s="74"/>
    </row>
    <row r="139" spans="6:8" ht="13.5">
      <c r="F139" s="74"/>
      <c r="G139" s="74"/>
      <c r="H139" s="74"/>
    </row>
    <row r="140" spans="6:8" ht="13.5">
      <c r="F140" s="74"/>
      <c r="G140" s="74"/>
      <c r="H140" s="74"/>
    </row>
    <row r="141" spans="6:8" ht="13.5">
      <c r="F141" s="74"/>
      <c r="G141" s="74"/>
      <c r="H141" s="74"/>
    </row>
    <row r="142" spans="6:8" ht="13.5">
      <c r="F142" s="74"/>
      <c r="G142" s="74"/>
      <c r="H142" s="74"/>
    </row>
  </sheetData>
  <sheetProtection/>
  <mergeCells count="2">
    <mergeCell ref="A4:H4"/>
    <mergeCell ref="G35:J35"/>
  </mergeCells>
  <printOptions/>
  <pageMargins left="0.7597222222222223" right="0.7479166666666667" top="0.55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 timoteo</cp:lastModifiedBy>
  <dcterms:created xsi:type="dcterms:W3CDTF">2012-04-17T01:42:51Z</dcterms:created>
  <dcterms:modified xsi:type="dcterms:W3CDTF">2015-03-05T17:47:24Z</dcterms:modified>
  <cp:category/>
  <cp:version/>
  <cp:contentType/>
  <cp:contentStatus/>
</cp:coreProperties>
</file>